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emobley\Autotask Workplace\Leapfrog Share\Ratings\Safety Grade\Safety Grade INT\Hidden Surcharge Calculator\"/>
    </mc:Choice>
  </mc:AlternateContent>
  <xr:revisionPtr revIDLastSave="0" documentId="13_ncr:1_{06367575-B2FC-4EEA-B35C-6FFD4C2CADBF}" xr6:coauthVersionLast="45" xr6:coauthVersionMax="45" xr10:uidLastSave="{00000000-0000-0000-0000-000000000000}"/>
  <bookViews>
    <workbookView xWindow="-113" yWindow="-113" windowWidth="24267" windowHeight="13148" xr2:uid="{00000000-000D-0000-FFFF-FFFF00000000}"/>
  </bookViews>
  <sheets>
    <sheet name="Calculator" sheetId="1" r:id="rId1"/>
    <sheet name="Dollars Lost Background" sheetId="2" r:id="rId2"/>
    <sheet name="Lives Lost Background" sheetId="3" r:id="rId3"/>
    <sheet name="Lives Lost Data Sources" sheetId="4" r:id="rId4"/>
  </sheets>
  <externalReferences>
    <externalReference r:id="rId5"/>
    <externalReference r:id="rId6"/>
    <externalReference r:id="rId7"/>
  </externalReferences>
  <definedNames>
    <definedName name="d">#REF!</definedName>
    <definedName name="FINAL_SCORE_20130801V27">#REF!</definedName>
    <definedName name="FINAL_SCORE_20140201V19">#REF!</definedName>
    <definedName name="FINAL_SCORE_20140901V17_LF">#REF!</definedName>
    <definedName name="FINAL_SCORE_20150831V2_2">#REF!</definedName>
    <definedName name="Grades">'[1]Grading Data'!$B$24:$C$27</definedName>
    <definedName name="NOV">#REF!</definedName>
    <definedName name="old">[2]PreviousYears!$A$2:$E$2542</definedName>
    <definedName name="outcomes">#REF!</definedName>
    <definedName name="pre_data_review">#REF!</definedName>
    <definedName name="process">#REF!</definedName>
    <definedName name="scores">[2]june!#REF!</definedName>
    <definedName name="scoringvalues">'[3]Scoring Values'!$D$7:$Z$14</definedName>
    <definedName name="Spring20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80" i="2" l="1"/>
  <c r="O80" i="2"/>
  <c r="H20" i="3" l="1"/>
  <c r="G20" i="3"/>
  <c r="F20" i="3"/>
  <c r="E20" i="3"/>
  <c r="O16" i="3" l="1"/>
  <c r="P16" i="3"/>
  <c r="Q16" i="3"/>
  <c r="N16" i="3"/>
  <c r="O85" i="2"/>
  <c r="P85" i="2"/>
  <c r="N85" i="2"/>
  <c r="P87" i="2" l="1"/>
  <c r="N87" i="2"/>
  <c r="P86" i="2"/>
  <c r="N86" i="2"/>
  <c r="Q18" i="3"/>
  <c r="N18" i="3"/>
  <c r="O18" i="3"/>
  <c r="Q17" i="3"/>
  <c r="N17" i="3"/>
  <c r="O17" i="3"/>
  <c r="N22" i="3" l="1"/>
  <c r="O22" i="3"/>
  <c r="P22" i="3"/>
  <c r="Q22" i="3"/>
  <c r="N23" i="3"/>
  <c r="O23" i="3"/>
  <c r="P23" i="3"/>
  <c r="Q23" i="3"/>
  <c r="N24" i="3"/>
  <c r="O24" i="3"/>
  <c r="P24" i="3"/>
  <c r="Q24" i="3"/>
  <c r="N25" i="3"/>
  <c r="O25" i="3"/>
  <c r="P25" i="3"/>
  <c r="Q25" i="3"/>
  <c r="O21" i="3"/>
  <c r="P21" i="3"/>
  <c r="Q21" i="3"/>
  <c r="N21" i="3"/>
  <c r="O19" i="3"/>
  <c r="P19" i="3"/>
  <c r="Q19" i="3"/>
  <c r="N19" i="3"/>
  <c r="O15" i="3"/>
  <c r="U15" i="3" s="1"/>
  <c r="P15" i="3"/>
  <c r="V15" i="3" s="1"/>
  <c r="Q15" i="3"/>
  <c r="W15" i="3" s="1"/>
  <c r="N15" i="3"/>
  <c r="T15" i="3" s="1"/>
  <c r="O14" i="3"/>
  <c r="U14" i="3" s="1"/>
  <c r="P14" i="3"/>
  <c r="V14" i="3" s="1"/>
  <c r="Q14" i="3"/>
  <c r="W14" i="3" s="1"/>
  <c r="N14" i="3"/>
  <c r="T14" i="3" s="1"/>
  <c r="O11" i="3"/>
  <c r="P11" i="3"/>
  <c r="Q11" i="3"/>
  <c r="O12" i="3"/>
  <c r="P12" i="3"/>
  <c r="Q12" i="3"/>
  <c r="O13" i="3"/>
  <c r="P13" i="3"/>
  <c r="Q13" i="3"/>
  <c r="N12" i="3"/>
  <c r="N13" i="3"/>
  <c r="N11" i="3"/>
  <c r="N89" i="2"/>
  <c r="O89" i="2"/>
  <c r="P89" i="2"/>
  <c r="N90" i="2"/>
  <c r="O90" i="2"/>
  <c r="P90" i="2"/>
  <c r="N91" i="2"/>
  <c r="O91" i="2"/>
  <c r="P91" i="2"/>
  <c r="N92" i="2"/>
  <c r="O92" i="2"/>
  <c r="P92" i="2"/>
  <c r="N93" i="2"/>
  <c r="O93" i="2"/>
  <c r="P93" i="2"/>
  <c r="O88" i="2"/>
  <c r="P88" i="2"/>
  <c r="N88" i="2"/>
  <c r="O84" i="2"/>
  <c r="P84" i="2"/>
  <c r="N84" i="2"/>
  <c r="O83" i="2"/>
  <c r="P83" i="2"/>
  <c r="N83" i="2"/>
  <c r="O81" i="2"/>
  <c r="P81" i="2"/>
  <c r="O82" i="2"/>
  <c r="P82" i="2"/>
  <c r="N81" i="2"/>
  <c r="N82" i="2"/>
  <c r="P80" i="2"/>
  <c r="O86" i="2" l="1"/>
  <c r="O87" i="2" l="1"/>
  <c r="E15" i="2"/>
  <c r="E4" i="3"/>
  <c r="G4" i="3" s="1"/>
  <c r="V30" i="3" s="1"/>
  <c r="V32" i="3" s="1"/>
  <c r="E3" i="3"/>
  <c r="G3" i="3" s="1"/>
  <c r="F120" i="2"/>
  <c r="F119" i="2"/>
  <c r="W20" i="3"/>
  <c r="V20" i="3"/>
  <c r="U20" i="3"/>
  <c r="T20" i="3"/>
  <c r="W18" i="3"/>
  <c r="P18" i="3"/>
  <c r="V18" i="3" s="1"/>
  <c r="U18" i="3"/>
  <c r="T18" i="3"/>
  <c r="W17" i="3"/>
  <c r="P17" i="3"/>
  <c r="V17" i="3" s="1"/>
  <c r="U17" i="3"/>
  <c r="T17" i="3"/>
  <c r="H93" i="2" l="1"/>
  <c r="H85" i="2"/>
  <c r="H89" i="2"/>
  <c r="H92" i="2"/>
  <c r="H84" i="2"/>
  <c r="H90" i="2"/>
  <c r="H81" i="2"/>
  <c r="H80" i="2"/>
  <c r="H86" i="2"/>
  <c r="H91" i="2"/>
  <c r="H83" i="2"/>
  <c r="H82" i="2"/>
  <c r="H88" i="2"/>
  <c r="H87" i="2"/>
  <c r="U11" i="3"/>
  <c r="U13" i="3"/>
  <c r="U16" i="3"/>
  <c r="U19" i="3"/>
  <c r="U21" i="3"/>
  <c r="U22" i="3"/>
  <c r="U23" i="3"/>
  <c r="U24" i="3"/>
  <c r="U25" i="3"/>
  <c r="T11" i="3"/>
  <c r="T13" i="3"/>
  <c r="T16" i="3"/>
  <c r="T19" i="3"/>
  <c r="T21" i="3"/>
  <c r="T22" i="3"/>
  <c r="T23" i="3"/>
  <c r="T24" i="3"/>
  <c r="T25" i="3"/>
  <c r="V13" i="3"/>
  <c r="V19" i="3"/>
  <c r="V21" i="3"/>
  <c r="W13" i="3"/>
  <c r="W19" i="3"/>
  <c r="W21" i="3"/>
  <c r="W11" i="3"/>
  <c r="W16" i="3"/>
  <c r="W22" i="3"/>
  <c r="W23" i="3"/>
  <c r="W24" i="3"/>
  <c r="W25" i="3"/>
  <c r="V11" i="3"/>
  <c r="V16" i="3"/>
  <c r="V22" i="3"/>
  <c r="V23" i="3"/>
  <c r="V24" i="3"/>
  <c r="V25" i="3"/>
  <c r="W30" i="3"/>
  <c r="W32" i="3" s="1"/>
  <c r="U30" i="3"/>
  <c r="U32" i="3" s="1"/>
  <c r="T30" i="3"/>
  <c r="T32" i="3" s="1"/>
  <c r="T27" i="3" l="1"/>
  <c r="T34" i="3" s="1"/>
  <c r="U27" i="3"/>
  <c r="U34" i="3" s="1"/>
  <c r="V27" i="3"/>
  <c r="V34" i="3" s="1"/>
  <c r="V47" i="3" s="1"/>
  <c r="W27" i="3"/>
  <c r="W34" i="3" s="1"/>
  <c r="D129" i="2"/>
  <c r="E129" i="2" s="1"/>
  <c r="E109" i="2" s="1"/>
  <c r="G32" i="1" l="1"/>
  <c r="G42" i="1"/>
  <c r="G46" i="1"/>
  <c r="U47" i="3"/>
  <c r="U36" i="3"/>
  <c r="U50" i="3" s="1"/>
  <c r="T47" i="3"/>
  <c r="V36" i="3"/>
  <c r="V50" i="3" s="1"/>
  <c r="W47" i="3"/>
  <c r="W36" i="3"/>
  <c r="W39" i="3" s="1"/>
  <c r="Q93" i="2"/>
  <c r="Q92" i="2"/>
  <c r="Q91" i="2"/>
  <c r="Q90" i="2"/>
  <c r="Q89" i="2"/>
  <c r="Q88" i="2"/>
  <c r="Q87" i="2"/>
  <c r="Q86" i="2"/>
  <c r="Q85" i="2"/>
  <c r="Q84" i="2"/>
  <c r="Q83" i="2"/>
  <c r="Q82" i="2"/>
  <c r="Q81" i="2"/>
  <c r="Q80" i="2"/>
  <c r="X47" i="3" l="1"/>
  <c r="U39" i="3"/>
  <c r="V39" i="3"/>
  <c r="W50" i="3"/>
  <c r="X50" i="3" s="1"/>
  <c r="I87" i="2"/>
  <c r="J87" i="2" s="1"/>
  <c r="I86" i="2"/>
  <c r="J86" i="2" s="1"/>
  <c r="T86" i="2" l="1"/>
  <c r="U86" i="2"/>
  <c r="S86" i="2"/>
  <c r="T87" i="2"/>
  <c r="U87" i="2"/>
  <c r="S87" i="2"/>
  <c r="I82" i="2"/>
  <c r="J82" i="2" s="1"/>
  <c r="I85" i="2" l="1"/>
  <c r="J85" i="2" s="1"/>
  <c r="I84" i="2"/>
  <c r="J84" i="2" s="1"/>
  <c r="I83" i="2"/>
  <c r="J83" i="2" s="1"/>
  <c r="T83" i="2" l="1"/>
  <c r="S83" i="2"/>
  <c r="U83" i="2"/>
  <c r="U84" i="2"/>
  <c r="T84" i="2"/>
  <c r="S84" i="2"/>
  <c r="I90" i="2"/>
  <c r="J90" i="2" s="1"/>
  <c r="E19" i="2" l="1"/>
  <c r="E18" i="2"/>
  <c r="E17" i="2"/>
  <c r="E14" i="2"/>
  <c r="E12" i="2"/>
  <c r="E11" i="2"/>
  <c r="E115" i="2"/>
  <c r="O114" i="2"/>
  <c r="T114" i="2" s="1"/>
  <c r="O110" i="2"/>
  <c r="T110" i="2" s="1"/>
  <c r="E110" i="2"/>
  <c r="P100" i="2"/>
  <c r="I93" i="2"/>
  <c r="J93" i="2" s="1"/>
  <c r="I91" i="2"/>
  <c r="J91" i="2" s="1"/>
  <c r="I89" i="2"/>
  <c r="J89" i="2" s="1"/>
  <c r="I92" i="2"/>
  <c r="J92" i="2" s="1"/>
  <c r="O100" i="2"/>
  <c r="N100" i="2"/>
  <c r="I88" i="2"/>
  <c r="J88" i="2" s="1"/>
  <c r="H38" i="2"/>
  <c r="G38" i="2"/>
  <c r="F38" i="2"/>
  <c r="T85" i="2" l="1"/>
  <c r="S85" i="2"/>
  <c r="U85" i="2"/>
  <c r="T90" i="2"/>
  <c r="U90" i="2"/>
  <c r="S90" i="2"/>
  <c r="T93" i="2"/>
  <c r="E16" i="2"/>
  <c r="G17" i="2" s="1"/>
  <c r="E36" i="2"/>
  <c r="H16" i="2"/>
  <c r="E37" i="2"/>
  <c r="E35" i="2"/>
  <c r="U92" i="2"/>
  <c r="S92" i="2"/>
  <c r="T92" i="2"/>
  <c r="N114" i="2"/>
  <c r="S114" i="2" s="1"/>
  <c r="N110" i="2"/>
  <c r="S110" i="2" s="1"/>
  <c r="P110" i="2"/>
  <c r="U110" i="2" s="1"/>
  <c r="P114" i="2"/>
  <c r="U114" i="2" s="1"/>
  <c r="I81" i="2"/>
  <c r="J81" i="2" s="1"/>
  <c r="I80" i="2"/>
  <c r="J80" i="2" s="1"/>
  <c r="U80" i="2" s="1"/>
  <c r="U89" i="2"/>
  <c r="T89" i="2"/>
  <c r="S89" i="2"/>
  <c r="S93" i="2"/>
  <c r="U93" i="2"/>
  <c r="U88" i="2"/>
  <c r="T88" i="2"/>
  <c r="S91" i="2"/>
  <c r="U91" i="2"/>
  <c r="S88" i="2"/>
  <c r="T91" i="2"/>
  <c r="G18" i="2" l="1"/>
  <c r="E38" i="2"/>
  <c r="S80" i="2"/>
  <c r="T80" i="2"/>
  <c r="T81" i="2"/>
  <c r="S81" i="2"/>
  <c r="U81" i="2"/>
  <c r="T82" i="2"/>
  <c r="S82" i="2"/>
  <c r="U82" i="2"/>
  <c r="U101" i="2" l="1"/>
  <c r="S101" i="2"/>
  <c r="T101" i="2"/>
  <c r="G41" i="2" l="1"/>
  <c r="G44" i="2" s="1"/>
  <c r="G45" i="2" s="1"/>
  <c r="H27" i="2" s="1"/>
  <c r="I27" i="2" s="1"/>
  <c r="F41" i="2"/>
  <c r="E41" i="2"/>
  <c r="S116" i="2"/>
  <c r="F43" i="2"/>
  <c r="H43" i="2"/>
  <c r="H44" i="2" s="1"/>
  <c r="H45" i="2" s="1"/>
  <c r="E43" i="2"/>
  <c r="U116" i="2"/>
  <c r="F42" i="2"/>
  <c r="E42" i="2"/>
  <c r="T116" i="2"/>
  <c r="G66" i="2" l="1"/>
  <c r="F66" i="2"/>
  <c r="H66" i="2"/>
  <c r="H67" i="2" s="1"/>
  <c r="H68" i="2" s="1"/>
  <c r="H70" i="2" s="1"/>
  <c r="H58" i="2" s="1"/>
  <c r="I58" i="2" s="1"/>
  <c r="G48" i="1" s="1"/>
  <c r="E66" i="2"/>
  <c r="E64" i="2"/>
  <c r="G64" i="2"/>
  <c r="F64" i="2"/>
  <c r="F65" i="2"/>
  <c r="G65" i="2"/>
  <c r="E65" i="2"/>
  <c r="E44" i="2"/>
  <c r="E45" i="2" s="1"/>
  <c r="H47" i="2"/>
  <c r="H28" i="2"/>
  <c r="I28" i="2" s="1"/>
  <c r="F44" i="2"/>
  <c r="F45" i="2" s="1"/>
  <c r="G67" i="2" l="1"/>
  <c r="G68" i="2" s="1"/>
  <c r="H57" i="2" s="1"/>
  <c r="I57" i="2" s="1"/>
  <c r="G44" i="1" s="1"/>
  <c r="H26" i="2"/>
  <c r="I26" i="2" s="1"/>
  <c r="G46" i="2"/>
  <c r="G50" i="2" s="1"/>
  <c r="I29" i="2" s="1"/>
  <c r="F46" i="2"/>
  <c r="F67" i="2"/>
  <c r="F68" i="2" s="1"/>
  <c r="E67" i="2"/>
  <c r="E68" i="2" s="1"/>
  <c r="H56" i="2" s="1"/>
  <c r="I56" i="2" l="1"/>
  <c r="G36" i="1" s="1"/>
  <c r="G34" i="1"/>
  <c r="G69" i="2"/>
  <c r="G73" i="2" s="1"/>
  <c r="F69" i="2"/>
  <c r="G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delete</author>
  </authors>
  <commentList>
    <comment ref="N77" authorId="0" shapeId="0" xr:uid="{00000000-0006-0000-0100-000001000000}">
      <text>
        <r>
          <rPr>
            <b/>
            <sz val="9"/>
            <color indexed="81"/>
            <rFont val="Tahoma"/>
            <family val="2"/>
          </rPr>
          <t>user:</t>
        </r>
        <r>
          <rPr>
            <sz val="9"/>
            <color indexed="81"/>
            <rFont val="Tahoma"/>
            <family val="2"/>
          </rPr>
          <t xml:space="preserve">
Based on Original Methdology</t>
        </r>
      </text>
    </comment>
    <comment ref="N85" authorId="1" shapeId="0" xr:uid="{00000000-0006-0000-0100-000002000000}">
      <text>
        <r>
          <rPr>
            <sz val="9"/>
            <color indexed="81"/>
            <rFont val="Tahoma"/>
            <family val="2"/>
          </rPr>
          <t>Calculated as: # SSIs/ # of procedures
From data.medicare.gov
Then multiplied by the % of surgeries that are colon surgery</t>
        </r>
        <r>
          <rPr>
            <b/>
            <sz val="9"/>
            <color indexed="81"/>
            <rFont val="Tahoma"/>
            <family val="2"/>
          </rPr>
          <t xml:space="preserve">
</t>
        </r>
        <r>
          <rPr>
            <sz val="9"/>
            <color indexed="81"/>
            <rFont val="Tahoma"/>
            <family val="2"/>
          </rPr>
          <t xml:space="preserve">
</t>
        </r>
      </text>
    </comment>
    <comment ref="S85" authorId="0" shapeId="0" xr:uid="{00000000-0006-0000-0100-000003000000}">
      <text>
        <r>
          <rPr>
            <b/>
            <sz val="9"/>
            <color indexed="81"/>
            <rFont val="Tahoma"/>
            <family val="2"/>
          </rPr>
          <t>user:</t>
        </r>
        <r>
          <rPr>
            <sz val="9"/>
            <color indexed="81"/>
            <rFont val="Tahoma"/>
            <family val="2"/>
          </rPr>
          <t xml:space="preserve">
Estimated % of surgeries that are colon surgeries from: http://www.cdc.gov/nchs/data/nhds/4procedures/2010pro4_numberprocedureage.pdf</t>
        </r>
      </text>
    </comment>
    <comment ref="T85" authorId="0" shapeId="0" xr:uid="{00000000-0006-0000-0100-000004000000}">
      <text>
        <r>
          <rPr>
            <b/>
            <sz val="9"/>
            <color indexed="81"/>
            <rFont val="Tahoma"/>
            <family val="2"/>
          </rPr>
          <t>user:</t>
        </r>
        <r>
          <rPr>
            <sz val="9"/>
            <color indexed="81"/>
            <rFont val="Tahoma"/>
            <family val="2"/>
          </rPr>
          <t xml:space="preserve">
Estimated % of surgeries that are colon surgeries from: http://www.cdc.gov/nchs/data/nhds/4procedures/2010pro4_numberprocedureage.pdf</t>
        </r>
      </text>
    </comment>
    <comment ref="U85" authorId="0" shapeId="0" xr:uid="{00000000-0006-0000-0100-000005000000}">
      <text>
        <r>
          <rPr>
            <b/>
            <sz val="9"/>
            <color indexed="81"/>
            <rFont val="Tahoma"/>
            <family val="2"/>
          </rPr>
          <t>user:</t>
        </r>
        <r>
          <rPr>
            <sz val="9"/>
            <color indexed="81"/>
            <rFont val="Tahoma"/>
            <family val="2"/>
          </rPr>
          <t xml:space="preserve">
Estimated % of surgeries that are colon surgeries from: http://www.cdc.gov/nchs/data/nhds/4procedures/2010pro4_numberprocedureage.pdf</t>
        </r>
      </text>
    </comment>
    <comment ref="N86" authorId="0" shapeId="0" xr:uid="{00000000-0006-0000-0100-000006000000}">
      <text>
        <r>
          <rPr>
            <b/>
            <sz val="9"/>
            <color indexed="81"/>
            <rFont val="Tahoma"/>
            <family val="2"/>
          </rPr>
          <t>user:</t>
        </r>
        <r>
          <rPr>
            <sz val="9"/>
            <color indexed="81"/>
            <rFont val="Tahoma"/>
            <family val="2"/>
          </rPr>
          <t xml:space="preserve">
Based on New York State Data 
https://www.health.ny.gov/statistics/facilities/hospital/hospital_acquired_infections/2014/docs/hospital_acquired_infection.pdf
Assumed B was 'average' performer; multipled other grades by ratio of SIRs
0.66/10000 is average used. Not dependent on CMS data. SIR ratios come from CMS data.
Converted patient-days to admissions, assuming an ALOS of 5.4 days
http://www.aha.org/research/reports/tw/chartbook/2015/chart3-5.pdf
</t>
        </r>
      </text>
    </comment>
    <comment ref="N87" authorId="0" shapeId="0" xr:uid="{00000000-0006-0000-0100-000007000000}">
      <text>
        <r>
          <rPr>
            <b/>
            <sz val="9"/>
            <color indexed="81"/>
            <rFont val="Tahoma"/>
            <family val="2"/>
          </rPr>
          <t>user:</t>
        </r>
        <r>
          <rPr>
            <sz val="9"/>
            <color indexed="81"/>
            <rFont val="Tahoma"/>
            <family val="2"/>
          </rPr>
          <t xml:space="preserve">
Based on New York State Data 
https://www.health.ny.gov/statistics/facilities/hospital/hospital_acquired_infections/2014/docs/hospital_acquired_infection.pdf
Assumed B was 'average' performer; multipled other grades by ratio of SIRs
7.2/10000 is average used. Not dependent on CMS data. SIR ratios come from CMS data.
Converted patient-days to admissions, assuming an ALOS of 5.4 days
http://www.aha.org/research/reports/tw/chartbook/2015/chart3-5.pdf
</t>
        </r>
      </text>
    </comment>
    <comment ref="E109" authorId="0" shapeId="0" xr:uid="{00000000-0006-0000-0100-000008000000}">
      <text>
        <r>
          <rPr>
            <b/>
            <sz val="9"/>
            <color indexed="81"/>
            <rFont val="Tahoma"/>
            <family val="2"/>
          </rPr>
          <t>user:</t>
        </r>
        <r>
          <rPr>
            <sz val="9"/>
            <color indexed="81"/>
            <rFont val="Tahoma"/>
            <family val="2"/>
          </rPr>
          <t xml:space="preserve">
Adjusted from 4.0% to remove CAUTI, MRSA, and C diff. </t>
        </r>
      </text>
    </comment>
    <comment ref="E114" authorId="0" shapeId="0" xr:uid="{00000000-0006-0000-0100-000009000000}">
      <text>
        <r>
          <rPr>
            <b/>
            <sz val="9"/>
            <color indexed="81"/>
            <rFont val="Tahoma"/>
            <family val="2"/>
          </rPr>
          <t>user:</t>
        </r>
        <r>
          <rPr>
            <sz val="9"/>
            <color indexed="81"/>
            <rFont val="Tahoma"/>
            <family val="2"/>
          </rPr>
          <t xml:space="preserve">
Updated from 5.3% to remove SSI: Colon (47 complications)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delete</author>
  </authors>
  <commentList>
    <comment ref="E3" authorId="0" shapeId="0" xr:uid="{00000000-0006-0000-0200-000001000000}">
      <text>
        <r>
          <rPr>
            <b/>
            <sz val="9"/>
            <color indexed="81"/>
            <rFont val="Tahoma"/>
            <family val="2"/>
          </rPr>
          <t>user:</t>
        </r>
        <r>
          <rPr>
            <sz val="9"/>
            <color indexed="81"/>
            <rFont val="Tahoma"/>
            <family val="2"/>
          </rPr>
          <t xml:space="preserve">
■ In 2011, hospitalizations that
involved operating room (OR)
procedures constituted 29
percent of the total 38.6 million
hospital stays</t>
        </r>
      </text>
    </comment>
    <comment ref="E4" authorId="0" shapeId="0" xr:uid="{00000000-0006-0000-0200-000002000000}">
      <text>
        <r>
          <rPr>
            <b/>
            <sz val="9"/>
            <color indexed="81"/>
            <rFont val="Tahoma"/>
            <family val="2"/>
          </rPr>
          <t>user:</t>
        </r>
        <r>
          <rPr>
            <sz val="9"/>
            <color indexed="81"/>
            <rFont val="Tahoma"/>
            <family val="2"/>
          </rPr>
          <t xml:space="preserve">
Approximately 20% of acute care admissions are to an ICU</t>
        </r>
      </text>
    </comment>
    <comment ref="N16" authorId="1" shapeId="0" xr:uid="{00000000-0006-0000-0200-000003000000}">
      <text>
        <r>
          <rPr>
            <sz val="9"/>
            <color indexed="81"/>
            <rFont val="Tahoma"/>
            <family val="2"/>
          </rPr>
          <t>Calculated as: # SSIs/ # of procedures
From data.medicare.gov
Then multiplied by the % of surgeries that are colon surgery</t>
        </r>
        <r>
          <rPr>
            <b/>
            <sz val="9"/>
            <color indexed="81"/>
            <rFont val="Tahoma"/>
            <family val="2"/>
          </rPr>
          <t xml:space="preserve">
</t>
        </r>
        <r>
          <rPr>
            <sz val="9"/>
            <color indexed="81"/>
            <rFont val="Tahoma"/>
            <family val="2"/>
          </rPr>
          <t xml:space="preserve">
</t>
        </r>
      </text>
    </comment>
    <comment ref="N17" authorId="0" shapeId="0" xr:uid="{00000000-0006-0000-0200-000004000000}">
      <text>
        <r>
          <rPr>
            <b/>
            <sz val="9"/>
            <color indexed="81"/>
            <rFont val="Tahoma"/>
            <family val="2"/>
          </rPr>
          <t>user:</t>
        </r>
        <r>
          <rPr>
            <sz val="9"/>
            <color indexed="81"/>
            <rFont val="Tahoma"/>
            <family val="2"/>
          </rPr>
          <t xml:space="preserve">
Based on New York State Data 
https://www.health.ny.gov/statistics/facilities/hospital/hospital_acquired_infections/2014/docs/hospital_acquired_infection.pdf
Assumed C was 'average' performer; multipled other grades by ratio of SIRs
0.66/10000 is average used. Not dependent on CMS data. SIR ratios come from CMS data.
Converted patient-days to admissions, assuming an ALOS of 5.4 days
http://www.aha.org/research/reports/tw/chartbook/2015/chart3-5.pdf
</t>
        </r>
      </text>
    </comment>
    <comment ref="N18" authorId="0" shapeId="0" xr:uid="{00000000-0006-0000-0200-000005000000}">
      <text>
        <r>
          <rPr>
            <b/>
            <sz val="9"/>
            <color indexed="81"/>
            <rFont val="Tahoma"/>
            <family val="2"/>
          </rPr>
          <t>user:</t>
        </r>
        <r>
          <rPr>
            <sz val="9"/>
            <color indexed="81"/>
            <rFont val="Tahoma"/>
            <family val="2"/>
          </rPr>
          <t xml:space="preserve">
Based on New York State Data 
https://www.health.ny.gov/statistics/facilities/hospital/hospital_acquired_infections/2014/docs/hospital_acquired_infection.pdf
Assumed C was 'average' performer; multipled other grades by ratio of SIRs
7.2/10000 is average used. Not dependent on CMS data. SIR ratios come from CMS data.
Converted patient-days to admissions, assuming an ALOS of 5.4 days
http://www.aha.org/research/reports/tw/chartbook/2015/chart3-5.pdf
</t>
        </r>
      </text>
    </comment>
    <comment ref="E20" authorId="1" shapeId="0" xr:uid="{00000000-0006-0000-0200-000006000000}">
      <text>
        <r>
          <rPr>
            <b/>
            <sz val="9"/>
            <color indexed="81"/>
            <rFont val="Tahoma"/>
            <family val="2"/>
          </rPr>
          <t>delete:</t>
        </r>
        <r>
          <rPr>
            <sz val="9"/>
            <color indexed="81"/>
            <rFont val="Tahoma"/>
            <family val="2"/>
          </rPr>
          <t xml:space="preserve">
=PSI-4 Score/1000
</t>
        </r>
      </text>
    </comment>
    <comment ref="N20" authorId="1" shapeId="0" xr:uid="{00000000-0006-0000-0200-000007000000}">
      <text>
        <r>
          <rPr>
            <b/>
            <sz val="9"/>
            <color indexed="81"/>
            <rFont val="Tahoma"/>
            <family val="2"/>
          </rPr>
          <t>delete:</t>
        </r>
        <r>
          <rPr>
            <sz val="9"/>
            <color indexed="81"/>
            <rFont val="Tahoma"/>
            <family val="2"/>
          </rPr>
          <t xml:space="preserve">
=(PSI-4 Denominator)/Hospital Admissions
PSI-4 denominator from CMS data
Hospital Admissions from AHA data</t>
        </r>
      </text>
    </comment>
    <comment ref="E30" authorId="0" shapeId="0" xr:uid="{00000000-0006-0000-0200-000008000000}">
      <text>
        <r>
          <rPr>
            <b/>
            <sz val="9"/>
            <color indexed="81"/>
            <rFont val="Tahoma"/>
            <family val="2"/>
          </rPr>
          <t>user:</t>
        </r>
        <r>
          <rPr>
            <sz val="9"/>
            <color indexed="81"/>
            <rFont val="Tahoma"/>
            <family val="2"/>
          </rPr>
          <t xml:space="preserve">
Excess mortality above 8.4% attributed to lack of full adoption of IPS standard</t>
        </r>
      </text>
    </comment>
  </commentList>
</comments>
</file>

<file path=xl/sharedStrings.xml><?xml version="1.0" encoding="utf-8"?>
<sst xmlns="http://schemas.openxmlformats.org/spreadsheetml/2006/main" count="354" uniqueCount="235">
  <si>
    <t>Step</t>
  </si>
  <si>
    <t>Enter Your Company's Information Here</t>
  </si>
  <si>
    <t>"A" Hospitals</t>
  </si>
  <si>
    <t>"B" Hospitals</t>
  </si>
  <si>
    <t>Surgery</t>
  </si>
  <si>
    <t>Intensive Care Unit (ICU) stay</t>
  </si>
  <si>
    <t>Estimate how much you lose on employee productivity for every dollar spent on inpatient care</t>
  </si>
  <si>
    <t>For more information:</t>
  </si>
  <si>
    <t>I:  How to use this spreadsheet</t>
  </si>
  <si>
    <t>Total number of admissions</t>
  </si>
  <si>
    <t>average price per admission</t>
  </si>
  <si>
    <t>should equal</t>
  </si>
  <si>
    <t>Productivity loss from injured workers</t>
  </si>
  <si>
    <t>For every dollar you spend on inpatient care, how much do you feel you lose on lost work time/productivity?  To remove the impact of this variable enter "0"</t>
  </si>
  <si>
    <t>Summary:</t>
  </si>
  <si>
    <t>Per Admission</t>
  </si>
  <si>
    <t>Total</t>
  </si>
  <si>
    <t>Starting Point</t>
  </si>
  <si>
    <t>% admissions to A Hospitals</t>
  </si>
  <si>
    <t>% admissions to B Hospitals</t>
  </si>
  <si>
    <t>% admissions to CDF Hospitals</t>
  </si>
  <si>
    <t xml:space="preserve">These three lines </t>
  </si>
  <si>
    <t>Must sum to 100%</t>
  </si>
  <si>
    <t>Before Productivity/follow-up care impact</t>
  </si>
  <si>
    <t>Includes your estimate of productivity</t>
  </si>
  <si>
    <t>V Component Measures and Sources</t>
  </si>
  <si>
    <t>Medical Cost</t>
  </si>
  <si>
    <t>Percentage Probabilities</t>
  </si>
  <si>
    <t xml:space="preserve">Admissions </t>
  </si>
  <si>
    <t>Your Cost Per Admission</t>
  </si>
  <si>
    <t>Source</t>
  </si>
  <si>
    <t>website</t>
  </si>
  <si>
    <t>Outcomes Measures</t>
  </si>
  <si>
    <t>Increase</t>
  </si>
  <si>
    <t>A Hospital</t>
  </si>
  <si>
    <t>B Hospital</t>
  </si>
  <si>
    <t>CDF Hospital</t>
  </si>
  <si>
    <t>Counted</t>
  </si>
  <si>
    <t xml:space="preserve">A Hospital </t>
  </si>
  <si>
    <t>C Hospital</t>
  </si>
  <si>
    <t>Cost</t>
  </si>
  <si>
    <t>Year of Estimate</t>
  </si>
  <si>
    <t>Billing</t>
  </si>
  <si>
    <t>Foreign Object left during surgery</t>
  </si>
  <si>
    <t>Surgical</t>
  </si>
  <si>
    <t>Air Embolism</t>
  </si>
  <si>
    <t>ICU</t>
  </si>
  <si>
    <t>CMS falls and trauma</t>
  </si>
  <si>
    <t>Central Line-Associated Blood Infection</t>
  </si>
  <si>
    <t>PSI 12--Postoperative PE/DVT</t>
  </si>
  <si>
    <t>PSI 14--Postoperative Wound Dehiscence</t>
  </si>
  <si>
    <t>PSI 15--Accidental Puncture or Laceration</t>
  </si>
  <si>
    <t>Process Measures</t>
  </si>
  <si>
    <t>CPOE</t>
  </si>
  <si>
    <t>All</t>
  </si>
  <si>
    <t>IPS</t>
  </si>
  <si>
    <t>Total identified disclosed error rate:</t>
  </si>
  <si>
    <t>Total Cost of Error per admission</t>
  </si>
  <si>
    <t>The following analysis assumes that the undisclosed errors and infections are in the same ratios as the disclosed ones are.</t>
  </si>
  <si>
    <t>Same Distribution</t>
  </si>
  <si>
    <t>Infections</t>
  </si>
  <si>
    <t>Ballpark private insurance claims paid/infection</t>
  </si>
  <si>
    <t xml:space="preserve">http://www.cdc.gov/hai/pdfs/hai/scott_costpaper.pdf </t>
  </si>
  <si>
    <t>Note:  this figure varies greatly and this estimate is well within the range in the literature</t>
  </si>
  <si>
    <t>Infection rate</t>
  </si>
  <si>
    <t xml:space="preserve">http://www.cdc.gov/HAI/burden.html </t>
  </si>
  <si>
    <t>Errors</t>
  </si>
  <si>
    <t>ballpark private insurance claims paid per complication</t>
  </si>
  <si>
    <t xml:space="preserve">http://jama.jamanetwork.com/article.aspx?articleid=1679400 </t>
  </si>
  <si>
    <t>complication rate</t>
  </si>
  <si>
    <t xml:space="preserve">Total Errors plus infections </t>
  </si>
  <si>
    <t>Notes:</t>
  </si>
  <si>
    <t>medical inflation</t>
  </si>
  <si>
    <t>Average medical CPI during period</t>
  </si>
  <si>
    <t xml:space="preserve">http://forecast-chart.com/cpi-medical-care.html </t>
  </si>
  <si>
    <t>multiple of hospital costs paid by you</t>
  </si>
  <si>
    <t>x</t>
  </si>
  <si>
    <t>spreadsheet figures are hospital costs for Medicare payments, which are similar to costs.</t>
  </si>
  <si>
    <t>The Hidden Surcharge Americans Pay for Hospital Errors White Paper</t>
  </si>
  <si>
    <t>Surgical admissions</t>
  </si>
  <si>
    <t>Section IV then projects surcharge if indeed hospitals were required to reveal all their errors, and those errors had patterns similar to the known errors.</t>
  </si>
  <si>
    <t>The Hidden Surcharge Americans Pay for Hospital Errors- Formulas, Assumptions, and Sources</t>
  </si>
  <si>
    <t>II  Variables entered by user -- values autopopulated from Calculator tab</t>
  </si>
  <si>
    <t>Total in "CDF" Hospitals</t>
  </si>
  <si>
    <t>Sum</t>
  </si>
  <si>
    <t>% employees in ICU (estimate)</t>
  </si>
  <si>
    <t>COST AND VALUE OF HIDDEN SURCHARGE AND HIDDEN SURCHARGE REDUCTION</t>
  </si>
  <si>
    <t>Total Hidden Surcharge at Current Use of Hospitals</t>
  </si>
  <si>
    <t>Total Hidden Surcharge if All Your Employees Used "A" Hospitals</t>
  </si>
  <si>
    <t>Total Hidden Surcharge if All Your Employees Used "CDF" Hospitals</t>
  </si>
  <si>
    <t>Your Total Surcharge vs. Best Current Practice--DISCLOSED errors only</t>
  </si>
  <si>
    <t>Intermediate Point</t>
  </si>
  <si>
    <t>All A: Goal</t>
  </si>
  <si>
    <t>All C, D, F: Worst Case</t>
  </si>
  <si>
    <t>Your Hidden Surcharge Per Hospital Score</t>
  </si>
  <si>
    <t>Hidden Surcharge in A Hospitals</t>
  </si>
  <si>
    <t>Hidden Surcharge in B Hospitals</t>
  </si>
  <si>
    <t>Hidden Surcharge in CDF Hospitals</t>
  </si>
  <si>
    <t>Total Hidden Surcharge, spending only</t>
  </si>
  <si>
    <t>Hidden Surcharge, spending+productivity loss</t>
  </si>
  <si>
    <t>Hidden Surcharge, spending only</t>
  </si>
  <si>
    <t>Hidden Surcharge avoided per admission:</t>
  </si>
  <si>
    <t>Hidden Surcharge Paid if all your admissions in C, D, F hospitals</t>
  </si>
  <si>
    <t>For your organization, this is your "Hidden Surcharge" due to excess DISCLOSED errors vs. best practice</t>
  </si>
  <si>
    <t>IV Hidden Surcharge Based on Total Errors Projected in the Same Proportions as Known Errors</t>
  </si>
  <si>
    <t>Surcharge including infections and surgical errors whose disclosure has been resisted by the hospital industry</t>
  </si>
  <si>
    <t>Total Hidden Surcharge, spending+productivity loss</t>
  </si>
  <si>
    <t>Surcharge Paid if all your admissions in C, D, F hospitals</t>
  </si>
  <si>
    <t>For your organization, this is your "Hidden Surcharge" due to excess TOTAL DISCLOSED AND ESTIMATED UNDISCLOSED errors vs. best practice</t>
  </si>
  <si>
    <t>Average infection surcharge per admission</t>
  </si>
  <si>
    <t>Average surgical error surcharge per admission (adjusted for % that are surgeries)</t>
  </si>
  <si>
    <t xml:space="preserve">Total Obfuscation Surcharge.  Overall rates of errors and infections are much higher than the specific errors that hospitals are willing to disclose.   </t>
  </si>
  <si>
    <t>The Hidden Surcharge will be revealed.  There are two different surcharge estimates.  The first surcharge (section III) is calculated off known hospital error rates</t>
  </si>
  <si>
    <r>
      <t xml:space="preserve">Enter the variables in blue for your own organization on the Calculator tab to autopopulate this tab. </t>
    </r>
    <r>
      <rPr>
        <b/>
        <sz val="11"/>
        <color rgb="FFFF0000"/>
        <rFont val="Calibri"/>
        <family val="2"/>
        <scheme val="minor"/>
      </rPr>
      <t>The formulas in this tab will not work until the Calculator tab is completed</t>
    </r>
    <r>
      <rPr>
        <b/>
        <sz val="11"/>
        <color theme="1"/>
        <rFont val="Calibri"/>
        <family val="2"/>
        <scheme val="minor"/>
      </rPr>
      <t>.(Section II)</t>
    </r>
  </si>
  <si>
    <t>PSI 6--Iatrogenic Pneumothorax</t>
  </si>
  <si>
    <t>Section V shows all the components that comprise the hidden surcharge and how much the surcharge is for A, B and CDF hospitals</t>
  </si>
  <si>
    <t>Total in "A" Hospitals</t>
  </si>
  <si>
    <t>Total in "B" Hospitals</t>
  </si>
  <si>
    <t>% surgical admissions (estimate)</t>
  </si>
  <si>
    <t>Critical care admissions</t>
  </si>
  <si>
    <t>Surcharge avoided per admission:</t>
  </si>
  <si>
    <t>III  Hidden Surcharge Based on Known Errors</t>
  </si>
  <si>
    <t>JAMA</t>
  </si>
  <si>
    <t xml:space="preserve">http://jama.jamanetwork.com/article.aspx?articleid=197442 </t>
  </si>
  <si>
    <t>Excess Length of Stay, Charges, and Mortality Attributable to Medical Injuries During Hospitalization</t>
  </si>
  <si>
    <t>PSI 11--Postoperatvie Respiratory Failure</t>
  </si>
  <si>
    <t>Catheter-Associated Urinary Tract Infections</t>
  </si>
  <si>
    <t>Surgical Site Infections: Colon</t>
  </si>
  <si>
    <t>http://www.ncbi.nlm.nih.gov/pmc/articles/PMC1765777/pdf/v012p0ii58.pdf</t>
  </si>
  <si>
    <t>Quality and Safety in Healthcare</t>
  </si>
  <si>
    <t>Administrative data based patient safety research: a critical review</t>
  </si>
  <si>
    <t>Society of Actuaries</t>
  </si>
  <si>
    <t>http://www.visualizing.org/sites/default/files/data_set/Edward%20Lee/research-econ-measurement.pdf</t>
  </si>
  <si>
    <t>The Economic Measurement of Medical Errors</t>
  </si>
  <si>
    <t>JAMA Internal Medicine</t>
  </si>
  <si>
    <t>http://archinte.jamanetwork.com/article.aspx?articleid=1733452#Methods</t>
  </si>
  <si>
    <t>Health Care–Associated Infections:  A Meta-analysis of Costs and Financial Impact on the US Health Care System</t>
  </si>
  <si>
    <t>Colon Surgeries</t>
  </si>
  <si>
    <t xml:space="preserve">PSI 3--Pressure Ulcers </t>
  </si>
  <si>
    <t>MRSA</t>
  </si>
  <si>
    <t>C diff.</t>
  </si>
  <si>
    <t>Infection Control Hospital Epidemiology</t>
  </si>
  <si>
    <t>http://journals.cambridge.org/action/displayAbstract?fromPage=online&amp;aid=9373210&amp;fileId=S0195941700038303</t>
  </si>
  <si>
    <t>Excess Costs and Utilization Associated with Methicillin Resistance for Patients with Staphylococcus aureus Infection</t>
  </si>
  <si>
    <t>http://www.cdc.gov/hai/pdfs/hai/scott_costpaper.pdf</t>
  </si>
  <si>
    <t>CDC</t>
  </si>
  <si>
    <t>The Direct Medical Costs of Healthcare-Associated Infections in U.S. Hospitals and the Benefits of Prevention</t>
  </si>
  <si>
    <t>CAUTI</t>
  </si>
  <si>
    <t>C diff</t>
  </si>
  <si>
    <t>Infection Rate</t>
  </si>
  <si>
    <t>Number of SIRs</t>
  </si>
  <si>
    <t>http://www.cdc.gov/hai/surveillance/progress-report/index.html</t>
  </si>
  <si>
    <t>Rate per 1,000 Admissions</t>
  </si>
  <si>
    <t>equals</t>
  </si>
  <si>
    <t>Surgical admissions per 1,000 hospital admissions</t>
  </si>
  <si>
    <t>% admissions in ICU (estimate)</t>
  </si>
  <si>
    <t>Critical care admissions per 1,000 hospital admissions</t>
  </si>
  <si>
    <t>In-Patient Attrributable Mortality Rate</t>
  </si>
  <si>
    <t>Avoidable Deaths (per 1,000 admissions)</t>
  </si>
  <si>
    <t>Outcome  Measures</t>
  </si>
  <si>
    <t>A Hospitals</t>
  </si>
  <si>
    <t>B Hospitals</t>
  </si>
  <si>
    <t>C Hospitals</t>
  </si>
  <si>
    <t>DF Hospitals</t>
  </si>
  <si>
    <t>Hospital Onset Lab-ID MRSA</t>
  </si>
  <si>
    <t>Hospital Onset Lab-ID Cdiff</t>
  </si>
  <si>
    <t>PSI 3 -- Pressure Ulcer Rate</t>
  </si>
  <si>
    <t>PSI 4--Death Among Surgical Inpatients</t>
  </si>
  <si>
    <t>PSI 11--Postoperative Respiratory Failure</t>
  </si>
  <si>
    <t>Outcome Subtotal</t>
  </si>
  <si>
    <t>Process/Structural Measures</t>
  </si>
  <si>
    <t>ICU Physician Staffing</t>
  </si>
  <si>
    <t>Process/Structural Subtotal</t>
  </si>
  <si>
    <t>Total Lives Lost per 1,000 Admisisons</t>
  </si>
  <si>
    <t>Difference in Lives Lost per 1,000 Admissions (from A hospitals)</t>
  </si>
  <si>
    <t>Reduction in risk possible by all hospitals as safe as A hospitals</t>
  </si>
  <si>
    <t>Percent of All Hospital Admissions</t>
  </si>
  <si>
    <t>No. of US Hospital Admissions</t>
  </si>
  <si>
    <t>TOTAL</t>
  </si>
  <si>
    <t>Estimated Lives Lost (Based on Current Distributions of Patients and Rates of Error)</t>
  </si>
  <si>
    <t>Total Lives Saved (All hospitals as safe as A hospitals)</t>
  </si>
  <si>
    <t>General Data</t>
  </si>
  <si>
    <t>% Surgical admissions</t>
  </si>
  <si>
    <t>http://www.hcup-us.ahrq.gov/reports/statbriefs/sb170-Operating-Room-Procedures-United-States-2011.pdf</t>
  </si>
  <si>
    <t>% admissions in ICU</t>
  </si>
  <si>
    <t>http://www.sccm.org/Communications/Pages/CriticalCareStats.aspx</t>
  </si>
  <si>
    <t>No of US hospital admissions</t>
  </si>
  <si>
    <t>http://www.aha.org/research/rc/stat-studies/fast-facts.shtml</t>
  </si>
  <si>
    <t>% of admissions to A hospitals</t>
  </si>
  <si>
    <t>2014 AHA Survey data</t>
  </si>
  <si>
    <t>% of admissions to B hospitals</t>
  </si>
  <si>
    <t>% of admissions to C hospitals</t>
  </si>
  <si>
    <t>% of admissions to DF hospitals</t>
  </si>
  <si>
    <t>Outcome Measures</t>
  </si>
  <si>
    <t>Zhan C, Miller MR. Excess length of stay, charges, and mortality attributable to medical injuries during hospitalization. Jama. 2003 Oct 8;290(14):1868-74.</t>
  </si>
  <si>
    <t>No association identified</t>
  </si>
  <si>
    <t>Weiss AJ, Elixhauser A, Andrews RM. Characteristics of Operating Room Procedures in U.S. Hospitals, 2011. HCUP Statistical Brief #170. February 2014. Agency for Healthcare Research and Quality, Rockville, MD</t>
  </si>
  <si>
    <t>Song X, Srinivasan A, Plaut D, Perl TM. Effect of nosocomial vancomycin-resistant enterococcal bacteremia on mortality, length of stay, and costs. Infect Control Hosp Epidemiol. 2003 Apr;24(4):251-6.</t>
  </si>
  <si>
    <t>C.Diff</t>
  </si>
  <si>
    <t>Mitchell BG, Gardner A. Mortality and Clostridium difficile infection: a review . Antimicrob Resist Infect Control. 2012;1(1):20</t>
  </si>
  <si>
    <t>Calculated from the data</t>
  </si>
  <si>
    <t>Assumed 12% ICU mortality rate without intensivists (Pronovost 2004)</t>
  </si>
  <si>
    <t>Assumed 30% reduction in ICU mortality with implementation of Leapfrog's standard (Pronovost 2004)</t>
  </si>
  <si>
    <t>Asumed linear relationship for mortality reductions between 'no intensivist staffing' and 'fully meeting Leapfrog intensivist staffing standard'</t>
  </si>
  <si>
    <t>"C" Hospitals</t>
  </si>
  <si>
    <t>"D" &amp; "F" Hospitals</t>
  </si>
  <si>
    <t>Lives and Dollars Lost to Medical Errors</t>
  </si>
  <si>
    <t>Average inflation rate of medical costs</t>
  </si>
  <si>
    <t>Ratio of your costs to Medicare payments</t>
  </si>
  <si>
    <t xml:space="preserve">Enter your total number of inpatient admissions for a calendar year within the U.S. </t>
  </si>
  <si>
    <r>
      <rPr>
        <i/>
        <sz val="11"/>
        <rFont val="Calibri"/>
        <family val="2"/>
        <scheme val="minor"/>
      </rPr>
      <t>Enter the total percent of admissions to hospitals with the following Leapfrog</t>
    </r>
    <r>
      <rPr>
        <i/>
        <u/>
        <sz val="11"/>
        <color theme="10"/>
        <rFont val="Calibri"/>
        <family val="2"/>
        <scheme val="minor"/>
      </rPr>
      <t xml:space="preserve"> Hospital Safety Grades</t>
    </r>
  </si>
  <si>
    <t>Enter the estimated percent of admissions that require surgery or an ICU stay:</t>
  </si>
  <si>
    <t>Estimate your company's annual total expenses for health care coverage</t>
  </si>
  <si>
    <r>
      <t xml:space="preserve">Your Average Surcharge Per Admission
</t>
    </r>
    <r>
      <rPr>
        <sz val="10"/>
        <color theme="1"/>
        <rFont val="Calibri"/>
        <family val="2"/>
        <scheme val="minor"/>
      </rPr>
      <t>This calculation represents, on average, what you pay for each hospital admission based on your network of hospitals with each A, B, C, D, or F Leapfrog Hospital Safety Grade</t>
    </r>
  </si>
  <si>
    <r>
      <rPr>
        <b/>
        <sz val="14"/>
        <color theme="1"/>
        <rFont val="Calibri"/>
        <family val="2"/>
        <scheme val="minor"/>
      </rPr>
      <t>Estimated Lost Dollars</t>
    </r>
    <r>
      <rPr>
        <b/>
        <sz val="12"/>
        <color theme="1"/>
        <rFont val="Calibri"/>
        <family val="2"/>
        <scheme val="minor"/>
      </rPr>
      <t xml:space="preserve">
</t>
    </r>
    <r>
      <rPr>
        <sz val="10"/>
        <color theme="1"/>
        <rFont val="Calibri"/>
        <family val="2"/>
        <scheme val="minor"/>
      </rPr>
      <t>This calculation represents the total you pay for all employees admitted to the hospital based on your network of hospitals with each A, B, C, D, or F Leapfrog Hospital Safety Grade.</t>
    </r>
  </si>
  <si>
    <t>Percentage of Total Health Care Expenses Lost to Medical Errors</t>
  </si>
  <si>
    <t>*For the purposes of this calculator, "Average US Employer" reflects a large employer's estimated number of hospital admissions and percentage of Surgical/ICU admissions. The distribution of Leapfrog Hospital Safety Grades reflects the national average.</t>
  </si>
  <si>
    <t>Average U.S. Employer*</t>
  </si>
  <si>
    <r>
      <rPr>
        <b/>
        <sz val="14"/>
        <color theme="1"/>
        <rFont val="Calibri"/>
        <family val="2"/>
        <scheme val="minor"/>
      </rPr>
      <t>Estimated Lost Lives</t>
    </r>
    <r>
      <rPr>
        <b/>
        <sz val="12"/>
        <color theme="1"/>
        <rFont val="Calibri"/>
        <family val="2"/>
        <scheme val="minor"/>
      </rPr>
      <t xml:space="preserve">
</t>
    </r>
    <r>
      <rPr>
        <sz val="10"/>
        <color theme="1"/>
        <rFont val="Calibri"/>
        <family val="2"/>
        <scheme val="minor"/>
      </rPr>
      <t>This calculation represents an estimated number of covered lives admitted to the hospital lost to medical error based on your network of hospitals with each A, B, C, D, or F Leapfrog Hospital Safety Grade.</t>
    </r>
  </si>
  <si>
    <t>Raw  Averages</t>
  </si>
  <si>
    <t>Raw Averages</t>
  </si>
  <si>
    <t>Additional Analyses</t>
  </si>
  <si>
    <t>Estimated Lost Lives if all admissions were to A hospitals</t>
  </si>
  <si>
    <t>Estimated Lost Dollars if all admissions were to A hospitals</t>
  </si>
  <si>
    <t>Estimated Lost Lives if all admissions were to D and F hospitals</t>
  </si>
  <si>
    <t>Estimated Lost Dollars if all admissions were to D and F hospitals</t>
  </si>
  <si>
    <t>BCMA</t>
  </si>
  <si>
    <t>Since then to 2017</t>
  </si>
  <si>
    <r>
      <t xml:space="preserve">Anand P, Kranker K, Chen A. Estimating the hospital costs of inpatient harms. </t>
    </r>
    <r>
      <rPr>
        <i/>
        <sz val="11"/>
        <rFont val="Calibri"/>
        <family val="2"/>
        <scheme val="minor"/>
      </rPr>
      <t>Health Serv Res.</t>
    </r>
    <r>
      <rPr>
        <sz val="11"/>
        <rFont val="Calibri"/>
        <family val="2"/>
        <scheme val="minor"/>
      </rPr>
      <t xml:space="preserve"> 2019;54:86-96</t>
    </r>
  </si>
  <si>
    <t>https://onlinelibrary.wiley.com/doi/full/10.1111/1475-6773.13066</t>
  </si>
  <si>
    <t>Health Services Research</t>
  </si>
  <si>
    <t>2017 Figure</t>
  </si>
  <si>
    <r>
      <rPr>
        <i/>
        <sz val="10"/>
        <color theme="1"/>
        <rFont val="Calibri"/>
        <family val="2"/>
        <scheme val="minor"/>
      </rPr>
      <t>Upwards of 250,000 people die annually from preventable hospital errors. And when mistakes happen in the hospital, employers pay the price in lives and dollars. To run our calculator, you may need to work with your health insurer or third-party administrator (TPA) to determine your company's information in COLUMN G. If you would like assistance with the calculator, please contact 
info@leapfrog-group.org</t>
    </r>
    <r>
      <rPr>
        <b/>
        <i/>
        <sz val="10"/>
        <color theme="1"/>
        <rFont val="Calibri"/>
        <family val="2"/>
        <scheme val="minor"/>
      </rPr>
      <t xml:space="preserve"> </t>
    </r>
  </si>
  <si>
    <r>
      <t xml:space="preserve">              </t>
    </r>
    <r>
      <rPr>
        <i/>
        <sz val="8"/>
        <color theme="0" tint="-0.499984740745262"/>
        <rFont val="Calibri"/>
        <family val="2"/>
        <scheme val="minor"/>
      </rPr>
      <t>NOTE: the following calculation includes a field for average inflation rate (Step 4) and a ratio of your costs to Medicare payments (Step 5). These variables are only included in the Excel version of the Calculator.</t>
    </r>
  </si>
  <si>
    <t>https://employerptp.org/wp-content/uploads/2020/09/RAND-3.0-Report-9-18-20.pdf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</si>
</sst>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_(&quot;$&quot;* #,##0_);_(&quot;$&quot;* \(#,##0\);_(&quot;$&quot;* &quot;-&quot;??_);_(@_)"/>
    <numFmt numFmtId="167" formatCode="0\x"/>
    <numFmt numFmtId="168" formatCode="&quot;$&quot;#,##0"/>
    <numFmt numFmtId="169" formatCode="0.0000"/>
    <numFmt numFmtId="170" formatCode="#,##0.0000_);[Red]\(#,##0.0000\)"/>
    <numFmt numFmtId="171" formatCode="0.00000000"/>
    <numFmt numFmtId="172" formatCode="_(* #,##0_);_(* \(#,##0\);_(* &quot;-&quot;??_);_(@_)"/>
    <numFmt numFmtId="173" formatCode="0.0"/>
  </numFmts>
  <fonts count="40" x14ac:knownFonts="1">
    <font>
      <sz val="11"/>
      <color theme="1"/>
      <name val="Calibri"/>
      <family val="2"/>
      <scheme val="minor"/>
    </font>
    <font>
      <b/>
      <sz val="11"/>
      <color theme="1"/>
      <name val="Calibri"/>
      <family val="2"/>
      <scheme val="minor"/>
    </font>
    <font>
      <b/>
      <sz val="20"/>
      <color theme="1"/>
      <name val="Calibri"/>
      <family val="2"/>
      <scheme val="minor"/>
    </font>
    <font>
      <u/>
      <sz val="11"/>
      <color theme="10"/>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i/>
      <u/>
      <sz val="11"/>
      <color theme="10"/>
      <name val="Calibri"/>
      <family val="2"/>
      <scheme val="minor"/>
    </font>
    <font>
      <u/>
      <sz val="8"/>
      <color theme="10"/>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u/>
      <sz val="8"/>
      <color theme="10"/>
      <name val="Calibri"/>
      <family val="2"/>
      <scheme val="minor"/>
    </font>
    <font>
      <b/>
      <sz val="10"/>
      <color theme="1"/>
      <name val="Calibri"/>
      <family val="2"/>
      <scheme val="minor"/>
    </font>
    <font>
      <sz val="9"/>
      <color theme="1"/>
      <name val="Calibri"/>
      <family val="2"/>
      <scheme val="minor"/>
    </font>
    <font>
      <u/>
      <sz val="9"/>
      <color theme="10"/>
      <name val="Calibri"/>
      <family val="2"/>
      <scheme val="minor"/>
    </font>
    <font>
      <i/>
      <sz val="8"/>
      <color theme="1"/>
      <name val="Calibri"/>
      <family val="2"/>
      <scheme val="minor"/>
    </font>
    <font>
      <sz val="11"/>
      <color theme="1"/>
      <name val="Calibri"/>
      <family val="2"/>
      <scheme val="minor"/>
    </font>
    <font>
      <b/>
      <sz val="18"/>
      <color theme="1"/>
      <name val="Calibri"/>
      <family val="2"/>
      <scheme val="minor"/>
    </font>
    <font>
      <b/>
      <sz val="16"/>
      <color theme="1"/>
      <name val="Calibri"/>
      <family val="2"/>
      <scheme val="minor"/>
    </font>
    <font>
      <sz val="11"/>
      <name val="Calibri"/>
      <family val="2"/>
      <scheme val="minor"/>
    </font>
    <font>
      <b/>
      <u/>
      <sz val="12"/>
      <color theme="10"/>
      <name val="Calibri"/>
      <family val="2"/>
      <scheme val="minor"/>
    </font>
    <font>
      <b/>
      <i/>
      <sz val="12"/>
      <color theme="1"/>
      <name val="Calibri"/>
      <family val="2"/>
      <scheme val="minor"/>
    </font>
    <font>
      <sz val="8"/>
      <color theme="1"/>
      <name val="Calibri"/>
      <family val="2"/>
      <scheme val="minor"/>
    </font>
    <font>
      <b/>
      <sz val="11"/>
      <color rgb="FFFF0000"/>
      <name val="Calibri"/>
      <family val="2"/>
      <scheme val="minor"/>
    </font>
    <font>
      <u/>
      <sz val="10"/>
      <color theme="10"/>
      <name val="Calibri"/>
      <family val="2"/>
      <scheme val="minor"/>
    </font>
    <font>
      <sz val="9"/>
      <color indexed="81"/>
      <name val="Tahoma"/>
      <family val="2"/>
    </font>
    <font>
      <b/>
      <sz val="9"/>
      <color indexed="81"/>
      <name val="Tahoma"/>
      <family val="2"/>
    </font>
    <font>
      <b/>
      <i/>
      <sz val="11"/>
      <color theme="1"/>
      <name val="Calibri"/>
      <family val="2"/>
      <scheme val="minor"/>
    </font>
    <font>
      <i/>
      <sz val="11"/>
      <name val="Calibri"/>
      <family val="2"/>
      <scheme val="minor"/>
    </font>
    <font>
      <sz val="10"/>
      <name val="MS Sans Serif"/>
      <family val="2"/>
    </font>
    <font>
      <sz val="10"/>
      <name val="Arial"/>
      <family val="2"/>
    </font>
    <font>
      <b/>
      <sz val="12"/>
      <color theme="0"/>
      <name val="Calibri"/>
      <family val="2"/>
      <scheme val="minor"/>
    </font>
    <font>
      <b/>
      <sz val="14"/>
      <color theme="0"/>
      <name val="Calibri"/>
      <family val="2"/>
      <scheme val="minor"/>
    </font>
    <font>
      <b/>
      <sz val="11"/>
      <name val="Calibri"/>
      <family val="2"/>
      <scheme val="minor"/>
    </font>
    <font>
      <sz val="11"/>
      <color theme="1" tint="0.499984740745262"/>
      <name val="Calibri"/>
      <family val="2"/>
      <scheme val="minor"/>
    </font>
    <font>
      <sz val="12"/>
      <color theme="1" tint="0.499984740745262"/>
      <name val="Calibri"/>
      <family val="2"/>
      <scheme val="minor"/>
    </font>
    <font>
      <i/>
      <sz val="10"/>
      <color theme="1"/>
      <name val="Calibri"/>
      <family val="2"/>
      <scheme val="minor"/>
    </font>
    <font>
      <i/>
      <sz val="8"/>
      <color theme="0" tint="-0.499984740745262"/>
      <name val="Calibri"/>
      <family val="2"/>
      <scheme val="minor"/>
    </font>
    <font>
      <b/>
      <i/>
      <sz val="10"/>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rgb="FF77BC1F"/>
        <bgColor indexed="64"/>
      </patternFill>
    </fill>
    <fill>
      <patternFill patternType="solid">
        <fgColor theme="0" tint="-4.9989318521683403E-2"/>
        <bgColor indexed="64"/>
      </patternFill>
    </fill>
    <fill>
      <patternFill patternType="solid">
        <fgColor rgb="FF8A8A8D"/>
        <bgColor indexed="64"/>
      </patternFill>
    </fill>
    <fill>
      <patternFill patternType="solid">
        <fgColor rgb="FF012F6B"/>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double">
        <color auto="1"/>
      </top>
      <bottom style="thin">
        <color auto="1"/>
      </bottom>
      <diagonal/>
    </border>
  </borders>
  <cellStyleXfs count="8">
    <xf numFmtId="0" fontId="0" fillId="0" borderId="0"/>
    <xf numFmtId="0" fontId="3" fillId="0" borderId="0" applyNumberForma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0" fontId="30" fillId="0" borderId="0"/>
    <xf numFmtId="0" fontId="31" fillId="0" borderId="0"/>
    <xf numFmtId="9" fontId="31" fillId="0" borderId="0" applyFont="0" applyFill="0" applyBorder="0" applyAlignment="0" applyProtection="0"/>
  </cellStyleXfs>
  <cellXfs count="216">
    <xf numFmtId="0" fontId="0" fillId="0" borderId="0" xfId="0"/>
    <xf numFmtId="0" fontId="0" fillId="2" borderId="0" xfId="0" applyFill="1"/>
    <xf numFmtId="0" fontId="0" fillId="2" borderId="0" xfId="0" applyFill="1" applyProtection="1"/>
    <xf numFmtId="0" fontId="1" fillId="2" borderId="0" xfId="0" applyFont="1" applyFill="1" applyAlignment="1" applyProtection="1">
      <alignment horizontal="center"/>
    </xf>
    <xf numFmtId="0" fontId="1" fillId="2" borderId="0" xfId="0" applyFont="1" applyFill="1" applyAlignment="1" applyProtection="1">
      <alignment horizontal="left" vertical="center" indent="4"/>
    </xf>
    <xf numFmtId="0" fontId="0" fillId="2" borderId="0" xfId="0" applyFont="1" applyFill="1" applyProtection="1"/>
    <xf numFmtId="0" fontId="6" fillId="2" borderId="0" xfId="0" applyFont="1" applyFill="1" applyAlignment="1" applyProtection="1">
      <alignment vertical="center" wrapText="1"/>
    </xf>
    <xf numFmtId="8" fontId="11" fillId="2" borderId="0" xfId="0" applyNumberFormat="1" applyFont="1" applyFill="1" applyBorder="1" applyAlignment="1" applyProtection="1">
      <alignment horizontal="center" vertical="center"/>
    </xf>
    <xf numFmtId="0" fontId="0" fillId="2" borderId="3" xfId="0" applyFill="1" applyBorder="1" applyProtection="1"/>
    <xf numFmtId="164" fontId="6" fillId="2" borderId="0" xfId="0" applyNumberFormat="1" applyFont="1" applyFill="1" applyProtection="1"/>
    <xf numFmtId="0" fontId="6" fillId="2" borderId="0" xfId="0" applyFont="1" applyFill="1" applyProtection="1"/>
    <xf numFmtId="0" fontId="18" fillId="0" borderId="0" xfId="0" applyFont="1" applyProtection="1"/>
    <xf numFmtId="0" fontId="0" fillId="0" borderId="0" xfId="0" applyProtection="1"/>
    <xf numFmtId="0" fontId="19" fillId="0" borderId="0" xfId="0" applyFont="1" applyProtection="1"/>
    <xf numFmtId="0" fontId="1" fillId="0" borderId="0" xfId="0" applyFont="1" applyFill="1" applyProtection="1"/>
    <xf numFmtId="0" fontId="0" fillId="0" borderId="0" xfId="0" applyFill="1" applyProtection="1"/>
    <xf numFmtId="0" fontId="0" fillId="5" borderId="0" xfId="2" applyNumberFormat="1" applyFont="1" applyFill="1" applyProtection="1"/>
    <xf numFmtId="0" fontId="0" fillId="5" borderId="0" xfId="0" applyFill="1" applyProtection="1"/>
    <xf numFmtId="166" fontId="0" fillId="0" borderId="0" xfId="2" applyNumberFormat="1" applyFont="1" applyFill="1" applyProtection="1"/>
    <xf numFmtId="0" fontId="0" fillId="0" borderId="0" xfId="0" quotePrefix="1" applyProtection="1"/>
    <xf numFmtId="9" fontId="0" fillId="5" borderId="0" xfId="0" applyNumberFormat="1" applyFill="1" applyProtection="1"/>
    <xf numFmtId="6" fontId="0" fillId="5" borderId="0" xfId="0" applyNumberFormat="1" applyFill="1" applyProtection="1"/>
    <xf numFmtId="0" fontId="1" fillId="0" borderId="0" xfId="0" applyFont="1" applyProtection="1"/>
    <xf numFmtId="166" fontId="0" fillId="0" borderId="0" xfId="0" applyNumberFormat="1" applyFill="1" applyProtection="1"/>
    <xf numFmtId="44" fontId="1" fillId="0" borderId="0" xfId="0" applyNumberFormat="1" applyFont="1" applyFill="1" applyProtection="1"/>
    <xf numFmtId="166" fontId="1" fillId="0" borderId="0" xfId="0" applyNumberFormat="1" applyFont="1" applyFill="1" applyProtection="1"/>
    <xf numFmtId="44" fontId="0" fillId="0" borderId="0" xfId="0" applyNumberFormat="1" applyFill="1" applyProtection="1"/>
    <xf numFmtId="9" fontId="20" fillId="0" borderId="0" xfId="3" applyFont="1" applyFill="1" applyProtection="1"/>
    <xf numFmtId="9" fontId="0" fillId="0" borderId="0" xfId="3" applyFont="1" applyFill="1" applyProtection="1"/>
    <xf numFmtId="9" fontId="0" fillId="0" borderId="0" xfId="0" applyNumberFormat="1" applyFill="1" applyProtection="1"/>
    <xf numFmtId="9" fontId="3" fillId="0" borderId="0" xfId="3" applyFont="1" applyFill="1" applyProtection="1"/>
    <xf numFmtId="44" fontId="3" fillId="0" borderId="0" xfId="2" applyFont="1" applyFill="1" applyProtection="1"/>
    <xf numFmtId="8" fontId="0" fillId="0" borderId="0" xfId="0" applyNumberFormat="1" applyFill="1" applyProtection="1"/>
    <xf numFmtId="44" fontId="0" fillId="0" borderId="0" xfId="2" applyFont="1" applyFill="1" applyProtection="1"/>
    <xf numFmtId="166" fontId="21" fillId="0" borderId="0" xfId="2" applyNumberFormat="1" applyFont="1" applyFill="1" applyProtection="1"/>
    <xf numFmtId="166" fontId="3" fillId="0" borderId="0" xfId="2" applyNumberFormat="1" applyFont="1" applyFill="1" applyProtection="1"/>
    <xf numFmtId="10" fontId="0" fillId="0" borderId="0" xfId="3" applyNumberFormat="1" applyFont="1" applyFill="1" applyProtection="1"/>
    <xf numFmtId="0" fontId="9" fillId="0" borderId="1" xfId="0" applyFont="1" applyFill="1" applyBorder="1" applyAlignment="1" applyProtection="1">
      <alignment horizontal="center" wrapText="1"/>
    </xf>
    <xf numFmtId="0" fontId="14" fillId="0" borderId="7" xfId="0" applyFont="1" applyBorder="1" applyAlignment="1" applyProtection="1">
      <alignment wrapText="1"/>
    </xf>
    <xf numFmtId="0" fontId="14" fillId="0" borderId="0" xfId="0" applyFont="1" applyAlignment="1" applyProtection="1">
      <alignment wrapText="1"/>
    </xf>
    <xf numFmtId="0" fontId="9" fillId="0" borderId="0" xfId="0" applyFont="1" applyFill="1" applyBorder="1" applyAlignment="1" applyProtection="1">
      <alignment horizontal="center" wrapText="1"/>
    </xf>
    <xf numFmtId="0" fontId="3" fillId="0" borderId="0" xfId="1" applyBorder="1" applyAlignment="1" applyProtection="1">
      <alignment wrapText="1"/>
    </xf>
    <xf numFmtId="0" fontId="14" fillId="0" borderId="0" xfId="0" applyFont="1" applyBorder="1" applyAlignment="1" applyProtection="1">
      <alignment wrapText="1"/>
    </xf>
    <xf numFmtId="10" fontId="3" fillId="0" borderId="0" xfId="1" applyNumberFormat="1" applyFill="1" applyAlignment="1" applyProtection="1">
      <alignment horizontal="center"/>
    </xf>
    <xf numFmtId="8" fontId="3" fillId="0" borderId="0" xfId="1" applyNumberFormat="1" applyFill="1" applyProtection="1"/>
    <xf numFmtId="0" fontId="3" fillId="0" borderId="0" xfId="1" applyProtection="1"/>
    <xf numFmtId="164" fontId="0" fillId="0" borderId="0" xfId="3" applyNumberFormat="1" applyFont="1" applyFill="1" applyProtection="1"/>
    <xf numFmtId="6" fontId="0" fillId="0" borderId="0" xfId="0" applyNumberFormat="1" applyFill="1" applyProtection="1"/>
    <xf numFmtId="10" fontId="0" fillId="0" borderId="0" xfId="0" applyNumberFormat="1" applyFill="1" applyProtection="1"/>
    <xf numFmtId="0" fontId="3" fillId="0" borderId="0" xfId="1" applyFill="1" applyProtection="1"/>
    <xf numFmtId="0" fontId="22" fillId="0" borderId="0" xfId="0" applyFont="1" applyProtection="1"/>
    <xf numFmtId="8" fontId="0" fillId="0" borderId="0" xfId="2" applyNumberFormat="1" applyFont="1" applyProtection="1"/>
    <xf numFmtId="8" fontId="0" fillId="0" borderId="0" xfId="2" applyNumberFormat="1" applyFont="1" applyFill="1" applyProtection="1"/>
    <xf numFmtId="6" fontId="0" fillId="0" borderId="0" xfId="0" applyNumberFormat="1" applyProtection="1"/>
    <xf numFmtId="44" fontId="0" fillId="0" borderId="0" xfId="0" applyNumberFormat="1" applyProtection="1"/>
    <xf numFmtId="9" fontId="0" fillId="0" borderId="0" xfId="3" applyFont="1" applyProtection="1"/>
    <xf numFmtId="167" fontId="0" fillId="0" borderId="0" xfId="0" applyNumberFormat="1" applyProtection="1"/>
    <xf numFmtId="166" fontId="0" fillId="0" borderId="0" xfId="0" applyNumberFormat="1" applyProtection="1"/>
    <xf numFmtId="166" fontId="0" fillId="0" borderId="0" xfId="2" applyNumberFormat="1" applyFont="1" applyProtection="1"/>
    <xf numFmtId="8" fontId="0" fillId="0" borderId="0" xfId="0" applyNumberFormat="1" applyProtection="1"/>
    <xf numFmtId="10" fontId="0" fillId="0" borderId="0" xfId="3" applyNumberFormat="1" applyFont="1" applyProtection="1"/>
    <xf numFmtId="0" fontId="9" fillId="0" borderId="1" xfId="0" applyFont="1" applyBorder="1" applyAlignment="1" applyProtection="1">
      <alignment horizontal="center" wrapText="1"/>
    </xf>
    <xf numFmtId="9" fontId="0" fillId="0" borderId="0" xfId="0" applyNumberFormat="1" applyProtection="1"/>
    <xf numFmtId="0" fontId="9" fillId="0" borderId="8" xfId="0" applyFont="1" applyBorder="1" applyAlignment="1" applyProtection="1">
      <alignment horizontal="center" wrapText="1"/>
    </xf>
    <xf numFmtId="10" fontId="1" fillId="0" borderId="0" xfId="3" applyNumberFormat="1" applyFont="1" applyProtection="1"/>
    <xf numFmtId="0" fontId="9" fillId="0" borderId="0" xfId="0" applyFont="1" applyBorder="1" applyAlignment="1" applyProtection="1">
      <alignment horizontal="center" wrapText="1"/>
    </xf>
    <xf numFmtId="8" fontId="0" fillId="4" borderId="0" xfId="0" applyNumberFormat="1" applyFill="1" applyProtection="1"/>
    <xf numFmtId="10" fontId="3" fillId="0" borderId="0" xfId="1" applyNumberFormat="1" applyAlignment="1" applyProtection="1">
      <alignment horizontal="center"/>
    </xf>
    <xf numFmtId="8" fontId="3" fillId="0" borderId="0" xfId="1" applyNumberFormat="1" applyProtection="1"/>
    <xf numFmtId="164" fontId="0" fillId="0" borderId="0" xfId="3" applyNumberFormat="1" applyFont="1" applyProtection="1"/>
    <xf numFmtId="10" fontId="0" fillId="0" borderId="0" xfId="0" applyNumberFormat="1" applyProtection="1"/>
    <xf numFmtId="0" fontId="4" fillId="0" borderId="0" xfId="0" applyFont="1" applyFill="1" applyAlignment="1" applyProtection="1">
      <alignment horizontal="right"/>
    </xf>
    <xf numFmtId="0" fontId="9" fillId="0" borderId="0" xfId="0" applyFont="1" applyProtection="1"/>
    <xf numFmtId="0" fontId="23" fillId="0" borderId="0" xfId="0" applyFont="1" applyProtection="1"/>
    <xf numFmtId="0" fontId="9" fillId="0" borderId="0" xfId="0" applyFont="1" applyFill="1" applyProtection="1"/>
    <xf numFmtId="0" fontId="14" fillId="0" borderId="1" xfId="0" applyFont="1" applyBorder="1" applyAlignment="1" applyProtection="1">
      <alignment wrapText="1"/>
    </xf>
    <xf numFmtId="0" fontId="1" fillId="4" borderId="0" xfId="0" applyFont="1" applyFill="1" applyProtection="1"/>
    <xf numFmtId="0" fontId="0" fillId="4" borderId="0" xfId="0" applyFill="1" applyProtection="1"/>
    <xf numFmtId="0" fontId="9" fillId="0" borderId="3" xfId="0" applyFont="1" applyFill="1" applyBorder="1" applyAlignment="1" applyProtection="1">
      <alignment horizontal="center" wrapText="1"/>
    </xf>
    <xf numFmtId="0" fontId="25" fillId="0" borderId="1" xfId="1" applyFont="1" applyBorder="1" applyAlignment="1" applyProtection="1">
      <alignment horizontal="left" wrapText="1"/>
    </xf>
    <xf numFmtId="0" fontId="25" fillId="0" borderId="1" xfId="1" applyFont="1" applyBorder="1" applyAlignment="1" applyProtection="1">
      <alignment wrapText="1"/>
    </xf>
    <xf numFmtId="0" fontId="25" fillId="0" borderId="0" xfId="1" applyFont="1" applyAlignment="1" applyProtection="1">
      <alignment wrapText="1"/>
    </xf>
    <xf numFmtId="0" fontId="25" fillId="0" borderId="0" xfId="1" applyFont="1" applyProtection="1"/>
    <xf numFmtId="0" fontId="25" fillId="0" borderId="8" xfId="1" applyFont="1" applyBorder="1" applyAlignment="1" applyProtection="1">
      <alignment wrapText="1"/>
    </xf>
    <xf numFmtId="0" fontId="25" fillId="0" borderId="0" xfId="1" applyFont="1" applyBorder="1" applyAlignment="1" applyProtection="1">
      <alignment wrapText="1"/>
    </xf>
    <xf numFmtId="8" fontId="20" fillId="0" borderId="0" xfId="0" applyNumberFormat="1" applyFont="1" applyProtection="1"/>
    <xf numFmtId="0" fontId="3" fillId="0" borderId="1" xfId="1" applyBorder="1" applyAlignment="1" applyProtection="1">
      <alignment wrapText="1"/>
    </xf>
    <xf numFmtId="0" fontId="0" fillId="0" borderId="0" xfId="0" applyFill="1" applyAlignment="1" applyProtection="1"/>
    <xf numFmtId="166" fontId="0" fillId="0" borderId="0" xfId="2" applyNumberFormat="1" applyFont="1" applyFill="1" applyAlignment="1" applyProtection="1"/>
    <xf numFmtId="0" fontId="20" fillId="0" borderId="1" xfId="0" applyFont="1" applyFill="1" applyBorder="1" applyAlignment="1" applyProtection="1">
      <alignment horizontal="center"/>
    </xf>
    <xf numFmtId="0" fontId="20" fillId="0" borderId="1" xfId="0" applyFont="1" applyFill="1" applyBorder="1" applyAlignment="1">
      <alignment vertical="center" wrapText="1"/>
    </xf>
    <xf numFmtId="0" fontId="20" fillId="0" borderId="1" xfId="0" applyFont="1" applyFill="1" applyBorder="1" applyAlignment="1" applyProtection="1">
      <alignment horizontal="center" wrapText="1"/>
    </xf>
    <xf numFmtId="0" fontId="20" fillId="0" borderId="1" xfId="0" applyFont="1" applyFill="1" applyBorder="1" applyAlignment="1" applyProtection="1">
      <alignment wrapText="1"/>
    </xf>
    <xf numFmtId="0" fontId="20" fillId="0" borderId="1" xfId="0" applyFont="1" applyFill="1" applyBorder="1"/>
    <xf numFmtId="0" fontId="20" fillId="0" borderId="0" xfId="0" applyFont="1" applyFill="1" applyAlignment="1" applyProtection="1"/>
    <xf numFmtId="0" fontId="20" fillId="0" borderId="0" xfId="0" applyFont="1" applyFill="1" applyProtection="1"/>
    <xf numFmtId="166" fontId="20" fillId="0" borderId="0" xfId="2" applyNumberFormat="1" applyFont="1" applyFill="1" applyProtection="1"/>
    <xf numFmtId="10" fontId="20" fillId="0" borderId="0" xfId="0" applyNumberFormat="1" applyFont="1" applyFill="1" applyProtection="1"/>
    <xf numFmtId="164" fontId="20" fillId="0" borderId="0" xfId="0" applyNumberFormat="1" applyFont="1" applyFill="1" applyProtection="1"/>
    <xf numFmtId="0" fontId="3" fillId="0" borderId="1" xfId="1" applyFill="1" applyBorder="1" applyProtection="1"/>
    <xf numFmtId="0" fontId="4" fillId="2" borderId="0" xfId="0" applyFont="1" applyFill="1" applyAlignment="1" applyProtection="1">
      <alignment vertical="center" wrapText="1"/>
    </xf>
    <xf numFmtId="0" fontId="6" fillId="2" borderId="0" xfId="0" applyFont="1" applyFill="1" applyAlignment="1" applyProtection="1">
      <alignment vertical="center" wrapText="1"/>
    </xf>
    <xf numFmtId="8" fontId="5" fillId="0" borderId="0" xfId="0" applyNumberFormat="1" applyFont="1" applyFill="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169" fontId="0" fillId="0" borderId="0" xfId="0" applyNumberFormat="1"/>
    <xf numFmtId="0" fontId="3" fillId="0" borderId="1" xfId="1" applyFill="1" applyBorder="1"/>
    <xf numFmtId="0" fontId="3" fillId="0" borderId="1" xfId="1" applyFill="1" applyBorder="1" applyAlignment="1" applyProtection="1">
      <alignment horizontal="left" wrapText="1"/>
    </xf>
    <xf numFmtId="0" fontId="3" fillId="0" borderId="1" xfId="1" applyFill="1" applyBorder="1" applyAlignment="1" applyProtection="1">
      <alignment wrapText="1"/>
    </xf>
    <xf numFmtId="170" fontId="0" fillId="0" borderId="0" xfId="2" applyNumberFormat="1" applyFont="1" applyProtection="1"/>
    <xf numFmtId="171" fontId="0" fillId="0" borderId="0" xfId="3" applyNumberFormat="1" applyFont="1" applyFill="1" applyProtection="1"/>
    <xf numFmtId="164" fontId="0" fillId="2" borderId="0" xfId="0" applyNumberFormat="1" applyFill="1" applyProtection="1"/>
    <xf numFmtId="1" fontId="0" fillId="0" borderId="0" xfId="0" applyNumberFormat="1" applyFill="1" applyProtection="1"/>
    <xf numFmtId="0" fontId="0" fillId="0" borderId="0" xfId="0" applyFill="1"/>
    <xf numFmtId="0" fontId="0" fillId="0" borderId="0" xfId="0" applyFill="1" applyAlignment="1" applyProtection="1">
      <alignment horizontal="center"/>
    </xf>
    <xf numFmtId="2" fontId="0" fillId="0" borderId="0" xfId="0" applyNumberFormat="1" applyFill="1" applyProtection="1"/>
    <xf numFmtId="10" fontId="0" fillId="0" borderId="0" xfId="0" applyNumberFormat="1" applyFill="1"/>
    <xf numFmtId="0" fontId="0" fillId="0" borderId="0" xfId="0" applyFill="1" applyAlignment="1" applyProtection="1">
      <alignment horizontal="center" vertical="center"/>
    </xf>
    <xf numFmtId="0" fontId="0" fillId="0" borderId="9" xfId="0" applyBorder="1"/>
    <xf numFmtId="2" fontId="0" fillId="0" borderId="9" xfId="0" applyNumberFormat="1" applyBorder="1"/>
    <xf numFmtId="2" fontId="0" fillId="0" borderId="0" xfId="0" applyNumberFormat="1" applyFill="1"/>
    <xf numFmtId="0" fontId="0" fillId="0" borderId="0" xfId="0" applyAlignment="1">
      <alignment horizontal="center"/>
    </xf>
    <xf numFmtId="2" fontId="0" fillId="0" borderId="0" xfId="0" applyNumberFormat="1"/>
    <xf numFmtId="10" fontId="0" fillId="0" borderId="0" xfId="0" applyNumberFormat="1"/>
    <xf numFmtId="0" fontId="0" fillId="0" borderId="0" xfId="0" applyBorder="1"/>
    <xf numFmtId="2" fontId="0" fillId="0" borderId="0" xfId="0" applyNumberFormat="1" applyBorder="1"/>
    <xf numFmtId="164" fontId="0" fillId="0" borderId="0" xfId="0" applyNumberFormat="1"/>
    <xf numFmtId="164" fontId="0" fillId="0" borderId="0" xfId="0" applyNumberFormat="1" applyFill="1"/>
    <xf numFmtId="3" fontId="0" fillId="0" borderId="0" xfId="0" applyNumberFormat="1" applyFill="1"/>
    <xf numFmtId="0" fontId="1" fillId="0" borderId="0" xfId="0" applyFont="1" applyFill="1" applyAlignment="1">
      <alignment horizontal="right"/>
    </xf>
    <xf numFmtId="172" fontId="0" fillId="0" borderId="0" xfId="4" applyNumberFormat="1" applyFont="1"/>
    <xf numFmtId="172" fontId="28" fillId="4" borderId="0" xfId="0" applyNumberFormat="1" applyFont="1" applyFill="1"/>
    <xf numFmtId="172" fontId="28" fillId="0" borderId="0" xfId="0" applyNumberFormat="1" applyFont="1" applyFill="1"/>
    <xf numFmtId="172" fontId="0" fillId="0" borderId="0" xfId="4" applyNumberFormat="1" applyFont="1" applyFill="1"/>
    <xf numFmtId="172" fontId="0" fillId="0" borderId="0" xfId="0" applyNumberFormat="1"/>
    <xf numFmtId="9" fontId="0" fillId="0" borderId="0" xfId="0" applyNumberFormat="1"/>
    <xf numFmtId="0" fontId="1" fillId="0" borderId="0" xfId="0" applyFont="1"/>
    <xf numFmtId="0" fontId="3" fillId="0" borderId="0" xfId="1"/>
    <xf numFmtId="0" fontId="3" fillId="0" borderId="0" xfId="1" applyFill="1"/>
    <xf numFmtId="173" fontId="0" fillId="2" borderId="0" xfId="0" applyNumberFormat="1" applyFill="1" applyProtection="1"/>
    <xf numFmtId="0" fontId="0" fillId="3" borderId="0" xfId="0" applyFill="1" applyProtection="1"/>
    <xf numFmtId="10" fontId="0" fillId="3" borderId="0" xfId="3" applyNumberFormat="1" applyFont="1" applyFill="1" applyProtection="1"/>
    <xf numFmtId="43" fontId="0" fillId="0" borderId="0" xfId="4" applyNumberFormat="1" applyFont="1"/>
    <xf numFmtId="38" fontId="0" fillId="2" borderId="0" xfId="0" applyNumberFormat="1" applyFill="1"/>
    <xf numFmtId="0" fontId="4" fillId="0" borderId="0" xfId="0" applyFont="1" applyFill="1" applyProtection="1"/>
    <xf numFmtId="3" fontId="32" fillId="8" borderId="1" xfId="0" applyNumberFormat="1" applyFont="1" applyFill="1" applyBorder="1" applyAlignment="1" applyProtection="1">
      <alignment horizontal="center" vertical="center"/>
      <protection locked="0"/>
    </xf>
    <xf numFmtId="164" fontId="32" fillId="8" borderId="1" xfId="0" applyNumberFormat="1" applyFont="1" applyFill="1" applyBorder="1" applyAlignment="1" applyProtection="1">
      <alignment horizontal="center" vertical="center"/>
      <protection locked="0"/>
    </xf>
    <xf numFmtId="164" fontId="32" fillId="8" borderId="4" xfId="0" applyNumberFormat="1" applyFont="1" applyFill="1" applyBorder="1" applyAlignment="1" applyProtection="1">
      <alignment horizontal="center" vertical="center"/>
      <protection locked="0"/>
    </xf>
    <xf numFmtId="164" fontId="32" fillId="8" borderId="1" xfId="3" applyNumberFormat="1" applyFont="1" applyFill="1" applyBorder="1" applyAlignment="1" applyProtection="1">
      <alignment horizontal="center" vertical="center"/>
      <protection locked="0"/>
    </xf>
    <xf numFmtId="173" fontId="32" fillId="8" borderId="1" xfId="0" applyNumberFormat="1" applyFont="1" applyFill="1" applyBorder="1" applyAlignment="1" applyProtection="1">
      <alignment horizontal="center" vertical="center"/>
      <protection locked="0"/>
    </xf>
    <xf numFmtId="165" fontId="32" fillId="8" borderId="1" xfId="0" applyNumberFormat="1" applyFont="1" applyFill="1" applyBorder="1" applyAlignment="1" applyProtection="1">
      <alignment horizontal="center" vertical="center"/>
      <protection locked="0"/>
    </xf>
    <xf numFmtId="168" fontId="32" fillId="8" borderId="1" xfId="0" applyNumberFormat="1" applyFont="1" applyFill="1" applyBorder="1" applyAlignment="1" applyProtection="1">
      <alignment horizontal="center" vertical="center"/>
      <protection locked="0"/>
    </xf>
    <xf numFmtId="6" fontId="5" fillId="7" borderId="0" xfId="0" applyNumberFormat="1" applyFont="1" applyFill="1" applyBorder="1" applyAlignment="1" applyProtection="1">
      <alignment horizontal="center" vertical="center"/>
    </xf>
    <xf numFmtId="38" fontId="11" fillId="7" borderId="0" xfId="0" applyNumberFormat="1" applyFont="1" applyFill="1" applyBorder="1" applyAlignment="1" applyProtection="1">
      <alignment horizontal="center" vertical="center"/>
    </xf>
    <xf numFmtId="168" fontId="32" fillId="6" borderId="0" xfId="0" applyNumberFormat="1" applyFont="1" applyFill="1" applyBorder="1" applyAlignment="1" applyProtection="1">
      <alignment horizontal="center" vertical="center"/>
    </xf>
    <xf numFmtId="38" fontId="33" fillId="9" borderId="0" xfId="0" applyNumberFormat="1" applyFont="1" applyFill="1" applyBorder="1" applyAlignment="1" applyProtection="1">
      <alignment horizontal="center" vertical="center"/>
    </xf>
    <xf numFmtId="6" fontId="11" fillId="7" borderId="0" xfId="0" applyNumberFormat="1" applyFont="1" applyFill="1" applyBorder="1" applyAlignment="1" applyProtection="1">
      <alignment horizontal="center" vertical="center"/>
    </xf>
    <xf numFmtId="168" fontId="33" fillId="6" borderId="0" xfId="0" applyNumberFormat="1" applyFont="1" applyFill="1" applyBorder="1" applyAlignment="1" applyProtection="1">
      <alignment horizontal="center" vertical="center"/>
    </xf>
    <xf numFmtId="10" fontId="33" fillId="6" borderId="0" xfId="0" applyNumberFormat="1" applyFont="1" applyFill="1" applyBorder="1" applyAlignment="1" applyProtection="1">
      <alignment horizontal="center" vertical="center"/>
    </xf>
    <xf numFmtId="0" fontId="13" fillId="0" borderId="0" xfId="0" applyFont="1" applyFill="1" applyProtection="1"/>
    <xf numFmtId="0" fontId="14" fillId="0" borderId="0" xfId="0" applyFont="1" applyFill="1" applyProtection="1"/>
    <xf numFmtId="165" fontId="12" fillId="0" borderId="0" xfId="1" applyNumberFormat="1" applyFont="1" applyFill="1" applyBorder="1" applyAlignment="1" applyProtection="1">
      <alignment vertical="top" wrapText="1"/>
    </xf>
    <xf numFmtId="0" fontId="15" fillId="0" borderId="0" xfId="1" applyFont="1" applyFill="1" applyProtection="1"/>
    <xf numFmtId="0" fontId="35" fillId="7" borderId="0" xfId="0" applyFont="1" applyFill="1" applyAlignment="1" applyProtection="1">
      <alignment horizontal="center" vertical="center" wrapText="1"/>
    </xf>
    <xf numFmtId="1" fontId="36" fillId="7" borderId="1" xfId="0" applyNumberFormat="1" applyFont="1" applyFill="1" applyBorder="1" applyAlignment="1" applyProtection="1">
      <alignment horizontal="center" vertical="center"/>
    </xf>
    <xf numFmtId="0" fontId="35" fillId="7" borderId="0" xfId="0" applyFont="1" applyFill="1" applyProtection="1"/>
    <xf numFmtId="164" fontId="36" fillId="7" borderId="1" xfId="0" applyNumberFormat="1" applyFont="1" applyFill="1" applyBorder="1" applyAlignment="1" applyProtection="1">
      <alignment horizontal="center" vertical="center"/>
    </xf>
    <xf numFmtId="0" fontId="35" fillId="7" borderId="0" xfId="0" applyFont="1" applyFill="1" applyAlignment="1" applyProtection="1">
      <alignment horizontal="center"/>
    </xf>
    <xf numFmtId="164" fontId="36" fillId="7" borderId="2" xfId="0" applyNumberFormat="1" applyFont="1" applyFill="1" applyBorder="1" applyAlignment="1" applyProtection="1">
      <alignment horizontal="center" vertical="center"/>
    </xf>
    <xf numFmtId="164" fontId="35" fillId="7" borderId="0" xfId="0" applyNumberFormat="1" applyFont="1" applyFill="1" applyProtection="1"/>
    <xf numFmtId="173" fontId="36" fillId="7" borderId="1" xfId="0" applyNumberFormat="1" applyFont="1" applyFill="1" applyBorder="1" applyAlignment="1" applyProtection="1">
      <alignment horizontal="center" vertical="center"/>
    </xf>
    <xf numFmtId="8" fontId="36" fillId="7" borderId="1" xfId="0" applyNumberFormat="1" applyFont="1" applyFill="1" applyBorder="1" applyAlignment="1" applyProtection="1">
      <alignment horizontal="center" vertical="center"/>
    </xf>
    <xf numFmtId="0" fontId="0" fillId="0" borderId="0" xfId="0" applyFill="1" applyAlignment="1">
      <alignment vertical="top"/>
    </xf>
    <xf numFmtId="0" fontId="34" fillId="4" borderId="0" xfId="0" applyFont="1" applyFill="1" applyAlignment="1" applyProtection="1">
      <alignment horizontal="center" vertical="center" wrapText="1"/>
    </xf>
    <xf numFmtId="0" fontId="6" fillId="0" borderId="0" xfId="0" applyFont="1" applyFill="1"/>
    <xf numFmtId="165" fontId="0" fillId="0" borderId="0" xfId="0" applyNumberFormat="1"/>
    <xf numFmtId="0" fontId="0" fillId="0" borderId="0" xfId="0" applyAlignment="1"/>
    <xf numFmtId="0" fontId="0" fillId="0" borderId="0" xfId="0" applyFill="1" applyBorder="1" applyAlignment="1" applyProtection="1">
      <alignment horizontal="center"/>
    </xf>
    <xf numFmtId="0" fontId="0" fillId="3" borderId="0" xfId="0" applyFill="1" applyBorder="1" applyAlignment="1" applyProtection="1">
      <alignment horizontal="center"/>
    </xf>
    <xf numFmtId="0" fontId="0" fillId="0" borderId="0" xfId="0" applyFill="1" applyBorder="1" applyProtection="1"/>
    <xf numFmtId="0" fontId="0" fillId="3" borderId="0" xfId="0" applyFill="1" applyBorder="1" applyProtection="1"/>
    <xf numFmtId="10" fontId="0" fillId="0" borderId="0" xfId="3" applyNumberFormat="1" applyFont="1" applyFill="1" applyBorder="1"/>
    <xf numFmtId="0" fontId="0" fillId="0" borderId="0" xfId="0" applyFill="1" applyBorder="1"/>
    <xf numFmtId="10" fontId="0" fillId="3" borderId="0" xfId="3" applyNumberFormat="1" applyFont="1" applyFill="1" applyBorder="1" applyProtection="1"/>
    <xf numFmtId="10" fontId="0" fillId="0" borderId="0" xfId="3" applyNumberFormat="1" applyFont="1" applyFill="1" applyBorder="1" applyProtection="1"/>
    <xf numFmtId="10" fontId="20" fillId="0" borderId="0" xfId="3" applyNumberFormat="1" applyFont="1" applyFill="1" applyBorder="1" applyProtection="1"/>
    <xf numFmtId="10" fontId="0" fillId="0" borderId="0" xfId="3" applyNumberFormat="1" applyFont="1" applyFill="1" applyBorder="1" applyAlignment="1" applyProtection="1"/>
    <xf numFmtId="10" fontId="0" fillId="0" borderId="0" xfId="0" applyNumberFormat="1" applyFill="1" applyBorder="1"/>
    <xf numFmtId="0" fontId="20" fillId="0" borderId="1" xfId="0" applyFont="1" applyFill="1" applyBorder="1" applyAlignment="1" applyProtection="1">
      <alignment horizontal="left"/>
    </xf>
    <xf numFmtId="0" fontId="0" fillId="2" borderId="0" xfId="0" applyFill="1" applyBorder="1"/>
    <xf numFmtId="10" fontId="0" fillId="2" borderId="0" xfId="3" applyNumberFormat="1" applyFont="1" applyFill="1" applyBorder="1"/>
    <xf numFmtId="0" fontId="0" fillId="10" borderId="0" xfId="0" applyFill="1"/>
    <xf numFmtId="10" fontId="0" fillId="10" borderId="0" xfId="0" applyNumberFormat="1" applyFill="1" applyBorder="1" applyAlignment="1" applyProtection="1">
      <alignment horizontal="right" vertical="center"/>
    </xf>
    <xf numFmtId="0" fontId="4" fillId="2" borderId="0" xfId="0" applyFont="1" applyFill="1" applyAlignment="1" applyProtection="1">
      <alignment vertical="center" wrapText="1"/>
    </xf>
    <xf numFmtId="0" fontId="6" fillId="2" borderId="0" xfId="0" applyFont="1" applyFill="1" applyAlignment="1" applyProtection="1">
      <alignment vertical="top" wrapText="1"/>
    </xf>
    <xf numFmtId="0" fontId="6" fillId="2" borderId="0" xfId="0" applyFont="1" applyFill="1" applyAlignment="1" applyProtection="1">
      <alignment vertical="top"/>
    </xf>
    <xf numFmtId="0" fontId="6" fillId="2" borderId="0" xfId="0" applyFont="1" applyFill="1" applyAlignment="1" applyProtection="1">
      <alignment vertical="center" wrapText="1"/>
    </xf>
    <xf numFmtId="0" fontId="2" fillId="0" borderId="0" xfId="1" applyFont="1" applyFill="1" applyBorder="1" applyAlignment="1" applyProtection="1">
      <alignment horizontal="center" vertical="center"/>
    </xf>
    <xf numFmtId="0" fontId="37" fillId="0" borderId="0" xfId="0" applyFont="1" applyBorder="1" applyAlignment="1">
      <alignment horizontal="center" vertical="top" wrapText="1"/>
    </xf>
    <xf numFmtId="0" fontId="7" fillId="0" borderId="0" xfId="1" applyFont="1" applyFill="1" applyAlignment="1" applyProtection="1">
      <alignment vertical="center" wrapText="1"/>
    </xf>
    <xf numFmtId="0" fontId="8" fillId="2" borderId="0" xfId="1" applyFont="1" applyFill="1" applyBorder="1" applyAlignment="1" applyProtection="1">
      <alignment horizontal="right" vertical="top" wrapText="1"/>
    </xf>
    <xf numFmtId="0" fontId="8" fillId="2" borderId="5" xfId="1" applyFont="1" applyFill="1" applyBorder="1" applyAlignment="1" applyProtection="1">
      <alignment horizontal="right" vertical="top" wrapText="1"/>
    </xf>
    <xf numFmtId="0" fontId="8" fillId="2" borderId="6" xfId="1" applyFont="1" applyFill="1" applyBorder="1" applyAlignment="1" applyProtection="1">
      <alignment horizontal="right" vertical="top" wrapText="1"/>
    </xf>
    <xf numFmtId="0" fontId="39" fillId="0" borderId="5"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xf>
    <xf numFmtId="0" fontId="16" fillId="0" borderId="0" xfId="0" applyFont="1" applyFill="1" applyAlignment="1" applyProtection="1">
      <alignment horizontal="left" wrapText="1"/>
    </xf>
    <xf numFmtId="0" fontId="4" fillId="2" borderId="0" xfId="0" applyFont="1" applyFill="1" applyAlignment="1" applyProtection="1">
      <alignment horizontal="left" vertical="center" wrapText="1"/>
    </xf>
    <xf numFmtId="0" fontId="10" fillId="2" borderId="0" xfId="0" applyFont="1" applyFill="1" applyAlignment="1" applyProtection="1">
      <alignment horizontal="left" vertical="top" wrapText="1"/>
    </xf>
    <xf numFmtId="165" fontId="12" fillId="2" borderId="0" xfId="1" applyNumberFormat="1" applyFont="1" applyFill="1" applyBorder="1" applyAlignment="1" applyProtection="1">
      <alignment horizontal="left" vertical="top" wrapText="1"/>
    </xf>
    <xf numFmtId="0" fontId="6" fillId="0" borderId="0" xfId="0" applyFont="1" applyFill="1" applyAlignment="1" applyProtection="1">
      <alignment vertical="center" wrapText="1"/>
    </xf>
    <xf numFmtId="0" fontId="0" fillId="0" borderId="0" xfId="0" applyFill="1" applyAlignment="1" applyProtection="1">
      <alignment horizontal="center" wrapText="1"/>
    </xf>
    <xf numFmtId="0" fontId="0" fillId="0" borderId="0" xfId="0" applyAlignment="1">
      <alignment wrapText="1"/>
    </xf>
    <xf numFmtId="0" fontId="28" fillId="0" borderId="0" xfId="0" applyFont="1" applyAlignment="1">
      <alignment horizontal="center"/>
    </xf>
    <xf numFmtId="0" fontId="0" fillId="0" borderId="0" xfId="0" applyFill="1" applyBorder="1" applyAlignment="1" applyProtection="1">
      <alignment horizontal="center"/>
    </xf>
    <xf numFmtId="0" fontId="0" fillId="3" borderId="0" xfId="0" applyFill="1" applyBorder="1" applyAlignment="1" applyProtection="1">
      <alignment horizontal="center"/>
    </xf>
    <xf numFmtId="0" fontId="0" fillId="0" borderId="0" xfId="0" applyFill="1" applyAlignment="1" applyProtection="1">
      <alignment horizontal="center"/>
    </xf>
    <xf numFmtId="0" fontId="0" fillId="0" borderId="0" xfId="0" applyAlignment="1">
      <alignment horizontal="center"/>
    </xf>
  </cellXfs>
  <cellStyles count="8">
    <cellStyle name="Comma" xfId="4" builtinId="3"/>
    <cellStyle name="Currency" xfId="2" builtinId="4"/>
    <cellStyle name="Hyperlink" xfId="1" builtinId="8"/>
    <cellStyle name="Normal" xfId="0" builtinId="0"/>
    <cellStyle name="Normal 2" xfId="5" xr:uid="{00000000-0005-0000-0000-000004000000}"/>
    <cellStyle name="Normal 3" xfId="6" xr:uid="{00000000-0005-0000-0000-000005000000}"/>
    <cellStyle name="Percent" xfId="3" builtinId="5"/>
    <cellStyle name="Percent 2" xfId="7" xr:uid="{00000000-0005-0000-0000-000007000000}"/>
  </cellStyles>
  <dxfs count="0"/>
  <tableStyles count="0" defaultTableStyle="TableStyleMedium2" defaultPivotStyle="PivotStyleLight16"/>
  <colors>
    <mruColors>
      <color rgb="FF012F6B"/>
      <color rgb="FF8A8A8D"/>
      <color rgb="FF77BC1F"/>
      <color rgb="FF0125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hospitalsafetygrade.org/" TargetMode="External"/><Relationship Id="rId2" Type="http://schemas.openxmlformats.org/officeDocument/2006/relationships/image" Target="../media/image1.png"/><Relationship Id="rId1" Type="http://schemas.openxmlformats.org/officeDocument/2006/relationships/hyperlink" Target="http://www.leapfroggroup.org"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25019</xdr:rowOff>
    </xdr:from>
    <xdr:to>
      <xdr:col>1</xdr:col>
      <xdr:colOff>638175</xdr:colOff>
      <xdr:row>1</xdr:row>
      <xdr:rowOff>1830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25019"/>
          <a:ext cx="1149061" cy="340493"/>
        </a:xfrm>
        <a:prstGeom prst="rect">
          <a:avLst/>
        </a:prstGeom>
      </xdr:spPr>
    </xdr:pic>
    <xdr:clientData/>
  </xdr:twoCellAnchor>
  <xdr:twoCellAnchor editAs="oneCell">
    <xdr:from>
      <xdr:col>1</xdr:col>
      <xdr:colOff>808980</xdr:colOff>
      <xdr:row>0</xdr:row>
      <xdr:rowOff>12589</xdr:rowOff>
    </xdr:from>
    <xdr:to>
      <xdr:col>2</xdr:col>
      <xdr:colOff>253331</xdr:colOff>
      <xdr:row>1</xdr:row>
      <xdr:rowOff>55658</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60987" y="12589"/>
          <a:ext cx="772219" cy="400878"/>
        </a:xfrm>
        <a:prstGeom prst="rect">
          <a:avLst/>
        </a:prstGeom>
      </xdr:spPr>
    </xdr:pic>
    <xdr:clientData/>
  </xdr:twoCellAnchor>
  <xdr:twoCellAnchor editAs="oneCell">
    <xdr:from>
      <xdr:col>6</xdr:col>
      <xdr:colOff>795129</xdr:colOff>
      <xdr:row>0</xdr:row>
      <xdr:rowOff>55659</xdr:rowOff>
    </xdr:from>
    <xdr:to>
      <xdr:col>7</xdr:col>
      <xdr:colOff>39755</xdr:colOff>
      <xdr:row>1</xdr:row>
      <xdr:rowOff>326003</xdr:rowOff>
    </xdr:to>
    <xdr:pic>
      <xdr:nvPicPr>
        <xdr:cNvPr id="4" name="Picture 3">
          <a:extLst>
            <a:ext uri="{FF2B5EF4-FFF2-40B4-BE49-F238E27FC236}">
              <a16:creationId xmlns:a16="http://schemas.microsoft.com/office/drawing/2014/main" id="{7AD3FC8C-0A55-465A-97E3-3CC84318613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623435" y="55659"/>
          <a:ext cx="628153" cy="628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leapfroggroup.org/Users/mdanforth/SpireVault/LF-Leapfrog/Leapfrog/Safety%20Score/2012_1st%20Round/Help%20Desk%20Info/Safety_score_grades_0601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leapfroggroup.org/Users/jausti17/AppData/Local/Microsoft/Windows/Temporary%20Internet%20Files/Content.Outlook/4J8TLT2P/MD_Safety_score_data_20130801v2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leapfroggroup.org/Leapfrog/LHRP%20Hospital%20Reports/2011%20Survey%20Reports/September%202011%20LHRP%20Scor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2012"/>
      <sheetName val="Grading Data"/>
      <sheetName val="State Data"/>
      <sheetName val="Grade Comparison"/>
    </sheetNames>
    <sheetDataSet>
      <sheetData sheetId="0"/>
      <sheetData sheetId="1">
        <row r="24">
          <cell r="B24">
            <v>0</v>
          </cell>
          <cell r="C24" t="str">
            <v>Grade Pending</v>
          </cell>
        </row>
        <row r="25">
          <cell r="B25">
            <v>2.476</v>
          </cell>
          <cell r="C25" t="str">
            <v>C</v>
          </cell>
        </row>
        <row r="26">
          <cell r="B26">
            <v>2.964</v>
          </cell>
          <cell r="C26" t="str">
            <v>B</v>
          </cell>
        </row>
        <row r="27">
          <cell r="B27">
            <v>3.133</v>
          </cell>
          <cell r="C27" t="str">
            <v>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_SCORE_20130801V27"/>
      <sheetName val="usernames"/>
      <sheetName val="PreviousYears"/>
      <sheetName val="june"/>
    </sheetNames>
    <sheetDataSet>
      <sheetData sheetId="0"/>
      <sheetData sheetId="1" refreshError="1"/>
      <sheetData sheetId="2">
        <row r="2">
          <cell r="A2">
            <v>100531</v>
          </cell>
          <cell r="B2" t="str">
            <v>Kaiser Permanente San Diego Medical Center</v>
          </cell>
          <cell r="C2" t="str">
            <v>A</v>
          </cell>
          <cell r="D2" t="str">
            <v>A</v>
          </cell>
          <cell r="E2" t="str">
            <v>A</v>
          </cell>
        </row>
        <row r="3">
          <cell r="A3">
            <v>102033</v>
          </cell>
          <cell r="B3" t="str">
            <v>Steward St. Anne's Hospital</v>
          </cell>
          <cell r="C3" t="str">
            <v>A</v>
          </cell>
          <cell r="D3" t="str">
            <v>A</v>
          </cell>
          <cell r="E3" t="str">
            <v>A</v>
          </cell>
        </row>
        <row r="4">
          <cell r="A4">
            <v>100375</v>
          </cell>
          <cell r="B4" t="str">
            <v>Kaiser Permanente Foundation, Downey Medical Center</v>
          </cell>
          <cell r="C4" t="str">
            <v>A</v>
          </cell>
          <cell r="D4" t="str">
            <v>A</v>
          </cell>
          <cell r="E4" t="str">
            <v>A</v>
          </cell>
        </row>
        <row r="5">
          <cell r="A5">
            <v>100588</v>
          </cell>
          <cell r="B5" t="str">
            <v>Kaiser Permanente Woodland Hills Medical Center</v>
          </cell>
          <cell r="C5" t="str">
            <v>A</v>
          </cell>
          <cell r="D5" t="str">
            <v>A</v>
          </cell>
          <cell r="E5" t="str">
            <v>A</v>
          </cell>
        </row>
        <row r="6">
          <cell r="A6">
            <v>100376</v>
          </cell>
          <cell r="B6" t="str">
            <v>Kaiser Permanente Fontana Medical Center</v>
          </cell>
          <cell r="C6" t="str">
            <v>A</v>
          </cell>
          <cell r="D6" t="str">
            <v>A</v>
          </cell>
          <cell r="E6" t="str">
            <v>A</v>
          </cell>
        </row>
        <row r="7">
          <cell r="A7">
            <v>102070</v>
          </cell>
          <cell r="B7" t="str">
            <v>Newton-Wellesley Hospital</v>
          </cell>
          <cell r="C7" t="str">
            <v>A</v>
          </cell>
          <cell r="D7" t="str">
            <v>A</v>
          </cell>
          <cell r="E7" t="str">
            <v>A</v>
          </cell>
        </row>
        <row r="8">
          <cell r="A8">
            <v>100328</v>
          </cell>
          <cell r="B8" t="str">
            <v>Kaiser Permanente Santa Clara Medical Center</v>
          </cell>
          <cell r="C8" t="str">
            <v>A</v>
          </cell>
          <cell r="D8" t="str">
            <v>A</v>
          </cell>
          <cell r="E8" t="str">
            <v>A</v>
          </cell>
        </row>
        <row r="9">
          <cell r="A9">
            <v>100624</v>
          </cell>
          <cell r="B9" t="str">
            <v>Centinela Hospital Medical Center</v>
          </cell>
          <cell r="C9" t="str">
            <v>A</v>
          </cell>
          <cell r="D9" t="e">
            <v>#N/A</v>
          </cell>
          <cell r="E9" t="str">
            <v>A</v>
          </cell>
        </row>
        <row r="10">
          <cell r="A10">
            <v>224012</v>
          </cell>
          <cell r="B10" t="str">
            <v>Kaiser Permanente Ontario Medical Center</v>
          </cell>
          <cell r="C10" t="e">
            <v>#N/A</v>
          </cell>
          <cell r="D10" t="e">
            <v>#N/A</v>
          </cell>
          <cell r="E10" t="e">
            <v>#N/A</v>
          </cell>
        </row>
        <row r="11">
          <cell r="A11">
            <v>100176</v>
          </cell>
          <cell r="B11" t="str">
            <v>MAYO CLINIC HOSPITAL</v>
          </cell>
          <cell r="C11" t="str">
            <v>A</v>
          </cell>
          <cell r="D11" t="str">
            <v>A</v>
          </cell>
          <cell r="E11" t="str">
            <v>A</v>
          </cell>
        </row>
        <row r="12">
          <cell r="A12">
            <v>100373</v>
          </cell>
          <cell r="B12" t="str">
            <v>Kaiser Permanente Panorama City Medical Center</v>
          </cell>
          <cell r="C12" t="str">
            <v>A</v>
          </cell>
          <cell r="D12" t="str">
            <v>A</v>
          </cell>
          <cell r="E12" t="str">
            <v>A</v>
          </cell>
        </row>
        <row r="13">
          <cell r="A13">
            <v>104555</v>
          </cell>
          <cell r="B13" t="str">
            <v>Sentara CarePlex Hospital</v>
          </cell>
          <cell r="C13" t="str">
            <v>A</v>
          </cell>
          <cell r="D13" t="str">
            <v>A</v>
          </cell>
          <cell r="E13" t="str">
            <v>A</v>
          </cell>
        </row>
        <row r="14">
          <cell r="A14">
            <v>100374</v>
          </cell>
          <cell r="B14" t="str">
            <v>Kaiser Permanente Los Angeles Medical Center</v>
          </cell>
          <cell r="C14" t="str">
            <v>A</v>
          </cell>
          <cell r="D14" t="str">
            <v>A</v>
          </cell>
          <cell r="E14" t="str">
            <v>A</v>
          </cell>
        </row>
        <row r="15">
          <cell r="A15">
            <v>104795</v>
          </cell>
          <cell r="B15" t="str">
            <v>Ministry Saint Clare's Hospital</v>
          </cell>
          <cell r="C15" t="str">
            <v>B</v>
          </cell>
          <cell r="D15" t="str">
            <v>A</v>
          </cell>
          <cell r="E15" t="str">
            <v>A</v>
          </cell>
        </row>
        <row r="16">
          <cell r="A16">
            <v>200127</v>
          </cell>
          <cell r="B16" t="str">
            <v>Baptist Health South Florida West Kendall Baptist Hospital</v>
          </cell>
          <cell r="C16" t="e">
            <v>#N/A</v>
          </cell>
          <cell r="D16" t="e">
            <v>#N/A</v>
          </cell>
          <cell r="E16" t="e">
            <v>#N/A</v>
          </cell>
        </row>
        <row r="17">
          <cell r="A17">
            <v>100641</v>
          </cell>
          <cell r="B17" t="str">
            <v>Kaiser Foundation Hospital - Antioch</v>
          </cell>
          <cell r="C17" t="str">
            <v>A</v>
          </cell>
          <cell r="D17" t="str">
            <v>A</v>
          </cell>
          <cell r="E17" t="str">
            <v>A</v>
          </cell>
        </row>
        <row r="18">
          <cell r="A18">
            <v>100490</v>
          </cell>
          <cell r="B18" t="str">
            <v>Kaiser Permanente Harbor City Medical Center</v>
          </cell>
          <cell r="C18" t="str">
            <v>A</v>
          </cell>
          <cell r="D18" t="str">
            <v>A</v>
          </cell>
          <cell r="E18" t="str">
            <v>A</v>
          </cell>
        </row>
        <row r="19">
          <cell r="A19">
            <v>104535</v>
          </cell>
          <cell r="B19" t="str">
            <v>Virginia Hospital Center--Arlington Health System</v>
          </cell>
          <cell r="C19" t="str">
            <v>A</v>
          </cell>
          <cell r="D19" t="str">
            <v>A</v>
          </cell>
          <cell r="E19" t="str">
            <v>B</v>
          </cell>
        </row>
        <row r="20">
          <cell r="A20">
            <v>102042</v>
          </cell>
          <cell r="B20" t="str">
            <v>Berkshire Medical Center</v>
          </cell>
          <cell r="C20" t="str">
            <v>A</v>
          </cell>
          <cell r="D20" t="str">
            <v>A</v>
          </cell>
          <cell r="E20" t="str">
            <v>A</v>
          </cell>
        </row>
        <row r="21">
          <cell r="A21">
            <v>100550</v>
          </cell>
          <cell r="B21" t="str">
            <v>Kaiser Foundation Hospital West Los Angeles</v>
          </cell>
          <cell r="C21" t="str">
            <v>A</v>
          </cell>
          <cell r="D21" t="str">
            <v>A</v>
          </cell>
          <cell r="E21" t="str">
            <v>A</v>
          </cell>
        </row>
        <row r="22">
          <cell r="A22">
            <v>104767</v>
          </cell>
          <cell r="B22" t="str">
            <v>Sauk Prairie Memorial Hospital &amp; Clinics</v>
          </cell>
          <cell r="C22" t="str">
            <v>A</v>
          </cell>
          <cell r="D22" t="str">
            <v>A</v>
          </cell>
          <cell r="E22" t="str">
            <v>Unknown</v>
          </cell>
        </row>
        <row r="23">
          <cell r="A23">
            <v>101273</v>
          </cell>
          <cell r="B23" t="str">
            <v>Central DuPage Hospital</v>
          </cell>
          <cell r="C23" t="str">
            <v>A</v>
          </cell>
          <cell r="D23" t="str">
            <v>A</v>
          </cell>
          <cell r="E23" t="str">
            <v>A</v>
          </cell>
        </row>
        <row r="24">
          <cell r="A24">
            <v>101208</v>
          </cell>
          <cell r="B24" t="str">
            <v>Swedish Covenant Hospital</v>
          </cell>
          <cell r="C24" t="str">
            <v>A</v>
          </cell>
          <cell r="D24" t="str">
            <v>A</v>
          </cell>
          <cell r="E24" t="str">
            <v>A</v>
          </cell>
        </row>
        <row r="25">
          <cell r="A25">
            <v>101255</v>
          </cell>
          <cell r="B25" t="str">
            <v>Elmhurst Memorial Hospital</v>
          </cell>
          <cell r="C25" t="str">
            <v>A</v>
          </cell>
          <cell r="D25" t="str">
            <v>A</v>
          </cell>
          <cell r="E25" t="str">
            <v>A</v>
          </cell>
        </row>
        <row r="26">
          <cell r="A26">
            <v>100496</v>
          </cell>
          <cell r="B26" t="str">
            <v>Kaiser Foundation Hospital - Sacramento</v>
          </cell>
          <cell r="C26" t="str">
            <v>A</v>
          </cell>
          <cell r="D26" t="str">
            <v>A</v>
          </cell>
          <cell r="E26" t="str">
            <v>A</v>
          </cell>
        </row>
        <row r="27">
          <cell r="A27">
            <v>100613</v>
          </cell>
          <cell r="B27" t="str">
            <v>Kaiser Foundation Hospital - Baldwin Park Medical Center</v>
          </cell>
          <cell r="C27" t="str">
            <v>A</v>
          </cell>
          <cell r="D27" t="str">
            <v>A</v>
          </cell>
          <cell r="E27" t="str">
            <v>A</v>
          </cell>
        </row>
        <row r="28">
          <cell r="A28">
            <v>100587</v>
          </cell>
          <cell r="B28" t="str">
            <v>Kaiser Foundation Hospital - South Sacramento</v>
          </cell>
          <cell r="C28" t="str">
            <v>A</v>
          </cell>
          <cell r="D28" t="str">
            <v>A</v>
          </cell>
          <cell r="E28" t="str">
            <v>A</v>
          </cell>
        </row>
        <row r="29">
          <cell r="A29">
            <v>100790</v>
          </cell>
          <cell r="B29" t="str">
            <v>Bethesda Hospital East</v>
          </cell>
          <cell r="C29" t="str">
            <v>A</v>
          </cell>
          <cell r="D29" t="str">
            <v>B</v>
          </cell>
          <cell r="E29" t="str">
            <v>B</v>
          </cell>
        </row>
        <row r="30">
          <cell r="A30">
            <v>104532</v>
          </cell>
          <cell r="B30" t="str">
            <v>Sentara Leigh Hospital</v>
          </cell>
          <cell r="C30" t="str">
            <v>A</v>
          </cell>
          <cell r="D30" t="str">
            <v>A</v>
          </cell>
          <cell r="E30" t="str">
            <v>A</v>
          </cell>
        </row>
        <row r="31">
          <cell r="A31">
            <v>100807</v>
          </cell>
          <cell r="B31" t="str">
            <v>Parrish Medical Center</v>
          </cell>
          <cell r="C31" t="str">
            <v>A</v>
          </cell>
          <cell r="D31" t="str">
            <v>A</v>
          </cell>
          <cell r="E31" t="str">
            <v>A</v>
          </cell>
        </row>
        <row r="32">
          <cell r="A32">
            <v>103609</v>
          </cell>
          <cell r="B32" t="str">
            <v>Geisinger- Community Medical Center</v>
          </cell>
          <cell r="C32" t="str">
            <v>C</v>
          </cell>
          <cell r="D32" t="str">
            <v>C</v>
          </cell>
          <cell r="E32" t="str">
            <v>C</v>
          </cell>
        </row>
        <row r="33">
          <cell r="A33">
            <v>103344</v>
          </cell>
          <cell r="B33" t="str">
            <v>Doctor's Hospital of Columbus Ohio</v>
          </cell>
          <cell r="C33" t="str">
            <v>A</v>
          </cell>
          <cell r="D33" t="str">
            <v>A</v>
          </cell>
          <cell r="E33" t="str">
            <v>A</v>
          </cell>
        </row>
        <row r="34">
          <cell r="A34">
            <v>101165</v>
          </cell>
          <cell r="B34" t="str">
            <v>Rush-Copley Medical Center</v>
          </cell>
          <cell r="C34" t="str">
            <v>A</v>
          </cell>
          <cell r="D34" t="str">
            <v>A</v>
          </cell>
          <cell r="E34" t="str">
            <v>A</v>
          </cell>
        </row>
        <row r="35">
          <cell r="A35">
            <v>100882</v>
          </cell>
          <cell r="B35" t="str">
            <v>Mayo Clinic hospital</v>
          </cell>
          <cell r="C35" t="str">
            <v>A</v>
          </cell>
          <cell r="D35" t="str">
            <v>A</v>
          </cell>
          <cell r="E35" t="str">
            <v>A</v>
          </cell>
        </row>
        <row r="36">
          <cell r="A36">
            <v>100596</v>
          </cell>
          <cell r="B36" t="str">
            <v>Kaiser Foundation Hospital - Santa Rosa</v>
          </cell>
          <cell r="C36" t="str">
            <v>A</v>
          </cell>
          <cell r="D36" t="str">
            <v>A</v>
          </cell>
          <cell r="E36" t="str">
            <v>A</v>
          </cell>
        </row>
        <row r="37">
          <cell r="A37">
            <v>102054</v>
          </cell>
          <cell r="B37" t="str">
            <v>Hallmark Health System Melrose-Wakefield Hospital</v>
          </cell>
          <cell r="C37" t="str">
            <v>A</v>
          </cell>
          <cell r="D37" t="str">
            <v>A</v>
          </cell>
          <cell r="E37" t="str">
            <v>A</v>
          </cell>
        </row>
        <row r="38">
          <cell r="A38">
            <v>100332</v>
          </cell>
          <cell r="B38" t="str">
            <v>Kaiser Foundation Hospital- San Francisco</v>
          </cell>
          <cell r="C38" t="str">
            <v>A</v>
          </cell>
          <cell r="D38" t="str">
            <v>A</v>
          </cell>
          <cell r="E38" t="str">
            <v>A</v>
          </cell>
        </row>
        <row r="39">
          <cell r="A39">
            <v>100327</v>
          </cell>
          <cell r="B39" t="str">
            <v>Kaiser Foundation Hospital - South San Francisco</v>
          </cell>
          <cell r="C39" t="str">
            <v>A</v>
          </cell>
          <cell r="D39" t="e">
            <v>#N/A</v>
          </cell>
          <cell r="E39" t="str">
            <v>A</v>
          </cell>
        </row>
        <row r="40">
          <cell r="A40">
            <v>100529</v>
          </cell>
          <cell r="B40" t="str">
            <v>Kaiser Foundation Hospital - San Rafael</v>
          </cell>
          <cell r="C40" t="str">
            <v>A</v>
          </cell>
          <cell r="D40" t="str">
            <v>A</v>
          </cell>
          <cell r="E40" t="str">
            <v>B</v>
          </cell>
        </row>
        <row r="41">
          <cell r="A41">
            <v>104575</v>
          </cell>
          <cell r="B41" t="str">
            <v>Sentara Princess Anne Hospital</v>
          </cell>
          <cell r="C41" t="str">
            <v>A</v>
          </cell>
          <cell r="D41" t="str">
            <v>A</v>
          </cell>
          <cell r="E41" t="str">
            <v>A</v>
          </cell>
        </row>
        <row r="42">
          <cell r="A42">
            <v>102074</v>
          </cell>
          <cell r="B42" t="str">
            <v>Steward Good Samaritan Medical Center, Inc.</v>
          </cell>
          <cell r="C42" t="str">
            <v>A</v>
          </cell>
          <cell r="D42" t="str">
            <v>A</v>
          </cell>
          <cell r="E42" t="str">
            <v>A</v>
          </cell>
        </row>
        <row r="43">
          <cell r="A43">
            <v>102813</v>
          </cell>
          <cell r="B43" t="str">
            <v>Englewood Hospital and Medical Center</v>
          </cell>
          <cell r="C43" t="str">
            <v>A</v>
          </cell>
          <cell r="D43" t="str">
            <v>A</v>
          </cell>
          <cell r="E43" t="str">
            <v>A</v>
          </cell>
        </row>
        <row r="44">
          <cell r="A44">
            <v>102032</v>
          </cell>
          <cell r="B44" t="str">
            <v>Harrington Memorial Hospital</v>
          </cell>
          <cell r="C44" t="str">
            <v>A</v>
          </cell>
          <cell r="D44" t="str">
            <v>A</v>
          </cell>
          <cell r="E44" t="str">
            <v>A</v>
          </cell>
        </row>
        <row r="45">
          <cell r="A45">
            <v>100354</v>
          </cell>
          <cell r="B45" t="str">
            <v>UCLA Medical Center of Santa Monica</v>
          </cell>
          <cell r="C45" t="str">
            <v>A</v>
          </cell>
          <cell r="D45" t="str">
            <v>B</v>
          </cell>
          <cell r="E45" t="str">
            <v>A</v>
          </cell>
        </row>
        <row r="46">
          <cell r="A46">
            <v>104728</v>
          </cell>
          <cell r="B46" t="str">
            <v>Lakeview Medical Center</v>
          </cell>
          <cell r="C46" t="e">
            <v>#N/A</v>
          </cell>
          <cell r="D46" t="str">
            <v>A</v>
          </cell>
          <cell r="E46" t="str">
            <v>Unknown</v>
          </cell>
        </row>
        <row r="47">
          <cell r="A47">
            <v>100675</v>
          </cell>
          <cell r="B47" t="str">
            <v>Platte Valley Medical Center</v>
          </cell>
          <cell r="C47" t="str">
            <v>A</v>
          </cell>
          <cell r="D47" t="str">
            <v>B</v>
          </cell>
          <cell r="E47" t="str">
            <v>B</v>
          </cell>
        </row>
        <row r="48">
          <cell r="A48">
            <v>188727</v>
          </cell>
          <cell r="B48" t="str">
            <v>AURORA MEDICAL CENTER</v>
          </cell>
          <cell r="C48" t="e">
            <v>#N/A</v>
          </cell>
          <cell r="D48" t="e">
            <v>#N/A</v>
          </cell>
          <cell r="E48" t="e">
            <v>#N/A</v>
          </cell>
        </row>
        <row r="49">
          <cell r="A49">
            <v>104513</v>
          </cell>
          <cell r="B49" t="str">
            <v>Bon Secours Maryview Medical Center</v>
          </cell>
          <cell r="C49" t="str">
            <v>A</v>
          </cell>
          <cell r="D49" t="str">
            <v>A</v>
          </cell>
          <cell r="E49" t="str">
            <v>A</v>
          </cell>
        </row>
        <row r="50">
          <cell r="A50">
            <v>104542</v>
          </cell>
          <cell r="B50" t="str">
            <v>Sentara Williamsburg Regional Medical Center</v>
          </cell>
          <cell r="C50" t="str">
            <v>A</v>
          </cell>
          <cell r="D50" t="str">
            <v>A</v>
          </cell>
          <cell r="E50" t="str">
            <v>A</v>
          </cell>
        </row>
        <row r="51">
          <cell r="A51">
            <v>101235</v>
          </cell>
          <cell r="B51" t="str">
            <v>OSF St. Joseph Medical Center</v>
          </cell>
          <cell r="C51" t="str">
            <v>A</v>
          </cell>
          <cell r="D51" t="str">
            <v>A</v>
          </cell>
          <cell r="E51" t="str">
            <v>A</v>
          </cell>
        </row>
        <row r="52">
          <cell r="A52">
            <v>102039</v>
          </cell>
          <cell r="B52" t="str">
            <v>Beverly Hospital</v>
          </cell>
          <cell r="C52" t="str">
            <v>A</v>
          </cell>
          <cell r="D52" t="str">
            <v>A</v>
          </cell>
          <cell r="E52" t="str">
            <v>A</v>
          </cell>
        </row>
        <row r="53">
          <cell r="A53">
            <v>101234</v>
          </cell>
          <cell r="B53" t="str">
            <v>OSF St. James - John W. Albrecht Medical Center</v>
          </cell>
          <cell r="C53" t="str">
            <v>B</v>
          </cell>
          <cell r="D53" t="str">
            <v>A</v>
          </cell>
          <cell r="E53" t="str">
            <v>C</v>
          </cell>
        </row>
        <row r="54">
          <cell r="A54">
            <v>102046</v>
          </cell>
          <cell r="B54" t="str">
            <v>Signature Healthcare Brockton Hospital</v>
          </cell>
          <cell r="C54" t="str">
            <v>A</v>
          </cell>
          <cell r="D54" t="str">
            <v>A</v>
          </cell>
          <cell r="E54" t="str">
            <v>B</v>
          </cell>
        </row>
        <row r="55">
          <cell r="A55">
            <v>103296</v>
          </cell>
          <cell r="B55" t="str">
            <v>Fairfield Medical Center</v>
          </cell>
          <cell r="C55" t="str">
            <v>A</v>
          </cell>
          <cell r="D55" t="str">
            <v>A</v>
          </cell>
          <cell r="E55" t="str">
            <v>A</v>
          </cell>
        </row>
        <row r="56">
          <cell r="A56">
            <v>151021</v>
          </cell>
          <cell r="B56" t="str">
            <v>Kaiser Permanente Moreno Valley Community Hospital</v>
          </cell>
          <cell r="C56" t="str">
            <v>A</v>
          </cell>
          <cell r="D56" t="str">
            <v>A</v>
          </cell>
          <cell r="E56" t="str">
            <v>Unknown</v>
          </cell>
        </row>
        <row r="57">
          <cell r="A57">
            <v>101867</v>
          </cell>
          <cell r="B57" t="str">
            <v>Minden Medical Center</v>
          </cell>
          <cell r="C57" t="str">
            <v>A</v>
          </cell>
          <cell r="D57" t="str">
            <v>A</v>
          </cell>
          <cell r="E57" t="str">
            <v>A</v>
          </cell>
        </row>
        <row r="58">
          <cell r="A58">
            <v>100593</v>
          </cell>
          <cell r="B58" t="str">
            <v>Kaiser Permanente Riverside Medical Center</v>
          </cell>
          <cell r="C58" t="str">
            <v>A</v>
          </cell>
          <cell r="D58" t="str">
            <v>A</v>
          </cell>
          <cell r="E58" t="str">
            <v>A</v>
          </cell>
        </row>
        <row r="59">
          <cell r="A59">
            <v>102059</v>
          </cell>
          <cell r="B59" t="str">
            <v>Baystate Medical Center</v>
          </cell>
          <cell r="C59" t="str">
            <v>A</v>
          </cell>
          <cell r="D59" t="str">
            <v>A</v>
          </cell>
          <cell r="E59" t="str">
            <v>A</v>
          </cell>
        </row>
        <row r="60">
          <cell r="A60">
            <v>100597</v>
          </cell>
          <cell r="B60" t="str">
            <v>Hoag Hospital Irvine</v>
          </cell>
          <cell r="C60" t="e">
            <v>#N/A</v>
          </cell>
          <cell r="D60" t="e">
            <v>#N/A</v>
          </cell>
          <cell r="E60" t="e">
            <v>#N/A</v>
          </cell>
        </row>
        <row r="61">
          <cell r="A61">
            <v>102528</v>
          </cell>
          <cell r="B61" t="str">
            <v>Des Peres Hospital</v>
          </cell>
          <cell r="C61" t="str">
            <v>A</v>
          </cell>
          <cell r="D61" t="str">
            <v>A</v>
          </cell>
          <cell r="E61" t="str">
            <v>B</v>
          </cell>
        </row>
        <row r="62">
          <cell r="A62">
            <v>102060</v>
          </cell>
          <cell r="B62" t="str">
            <v>Holy Family Hospital</v>
          </cell>
          <cell r="C62" t="str">
            <v>A</v>
          </cell>
          <cell r="D62" t="str">
            <v>A</v>
          </cell>
          <cell r="E62" t="str">
            <v>A</v>
          </cell>
        </row>
        <row r="63">
          <cell r="A63">
            <v>101349</v>
          </cell>
          <cell r="B63" t="str">
            <v>Franciscan St. Anthony Health - Michigan City</v>
          </cell>
          <cell r="C63" t="e">
            <v>#N/A</v>
          </cell>
          <cell r="D63" t="e">
            <v>#N/A</v>
          </cell>
          <cell r="E63" t="str">
            <v>A</v>
          </cell>
        </row>
        <row r="64">
          <cell r="A64">
            <v>103180</v>
          </cell>
          <cell r="B64" t="str">
            <v>New Hanover Regional Medical Center</v>
          </cell>
          <cell r="C64" t="str">
            <v>C</v>
          </cell>
          <cell r="D64" t="str">
            <v>B</v>
          </cell>
          <cell r="E64" t="str">
            <v>B</v>
          </cell>
        </row>
        <row r="65">
          <cell r="A65">
            <v>103389</v>
          </cell>
          <cell r="B65" t="str">
            <v>Dublin Methodist Hospital</v>
          </cell>
          <cell r="C65" t="str">
            <v>A</v>
          </cell>
          <cell r="D65" t="str">
            <v>A</v>
          </cell>
          <cell r="E65" t="str">
            <v>A</v>
          </cell>
        </row>
        <row r="66">
          <cell r="A66">
            <v>100607</v>
          </cell>
          <cell r="B66" t="str">
            <v>Desert Valley Hospital</v>
          </cell>
          <cell r="C66" t="str">
            <v>A</v>
          </cell>
          <cell r="D66" t="str">
            <v>A</v>
          </cell>
          <cell r="E66" t="str">
            <v>A</v>
          </cell>
        </row>
        <row r="67">
          <cell r="A67">
            <v>104793</v>
          </cell>
          <cell r="B67" t="str">
            <v>Aurora Medical Center of Oshkosh</v>
          </cell>
          <cell r="C67" t="e">
            <v>#N/A</v>
          </cell>
          <cell r="D67" t="e">
            <v>#N/A</v>
          </cell>
          <cell r="E67" t="str">
            <v>B</v>
          </cell>
        </row>
        <row r="68">
          <cell r="A68">
            <v>100573</v>
          </cell>
          <cell r="B68" t="str">
            <v>Kaiser Foundation Hospital, Orange County - Anaheim</v>
          </cell>
          <cell r="C68" t="str">
            <v>A</v>
          </cell>
          <cell r="D68" t="str">
            <v>A</v>
          </cell>
          <cell r="E68" t="str">
            <v>A</v>
          </cell>
        </row>
        <row r="69">
          <cell r="A69">
            <v>100765</v>
          </cell>
          <cell r="B69" t="str">
            <v>St. Vincent's Medical Center of Bridgeport</v>
          </cell>
          <cell r="C69" t="str">
            <v>A</v>
          </cell>
          <cell r="D69" t="str">
            <v>A</v>
          </cell>
          <cell r="E69" t="str">
            <v>A</v>
          </cell>
        </row>
        <row r="70">
          <cell r="A70">
            <v>154363</v>
          </cell>
          <cell r="B70" t="str">
            <v>Kaiser Foundation Hospital - Vacaville</v>
          </cell>
          <cell r="C70" t="e">
            <v>#N/A</v>
          </cell>
          <cell r="D70" t="e">
            <v>#N/A</v>
          </cell>
          <cell r="E70" t="e">
            <v>#N/A</v>
          </cell>
        </row>
        <row r="71">
          <cell r="A71">
            <v>101476</v>
          </cell>
          <cell r="B71" t="str">
            <v>Mary Greeley Medical Center</v>
          </cell>
          <cell r="C71" t="str">
            <v>A</v>
          </cell>
          <cell r="D71" t="str">
            <v>A</v>
          </cell>
          <cell r="E71" t="str">
            <v>A</v>
          </cell>
        </row>
        <row r="72">
          <cell r="A72">
            <v>102077</v>
          </cell>
          <cell r="B72" t="str">
            <v>Steward Norwood Hospital</v>
          </cell>
          <cell r="C72" t="str">
            <v>A</v>
          </cell>
          <cell r="D72" t="str">
            <v>A</v>
          </cell>
          <cell r="E72" t="str">
            <v>A</v>
          </cell>
        </row>
        <row r="73">
          <cell r="A73">
            <v>101111</v>
          </cell>
          <cell r="B73" t="str">
            <v>The Queen's Medical Center</v>
          </cell>
          <cell r="C73" t="str">
            <v>A</v>
          </cell>
          <cell r="D73" t="str">
            <v>A</v>
          </cell>
          <cell r="E73" t="str">
            <v>B</v>
          </cell>
        </row>
        <row r="74">
          <cell r="A74">
            <v>103189</v>
          </cell>
          <cell r="B74" t="str">
            <v>Durham Regional Hospital</v>
          </cell>
          <cell r="C74" t="str">
            <v>A</v>
          </cell>
          <cell r="D74" t="str">
            <v>A</v>
          </cell>
          <cell r="E74" t="str">
            <v>B</v>
          </cell>
        </row>
        <row r="75">
          <cell r="A75">
            <v>102105</v>
          </cell>
          <cell r="B75" t="str">
            <v>Sinai-Grace Hospital</v>
          </cell>
          <cell r="C75" t="str">
            <v>A</v>
          </cell>
          <cell r="D75" t="str">
            <v>A</v>
          </cell>
          <cell r="E75" t="str">
            <v>A</v>
          </cell>
        </row>
        <row r="76">
          <cell r="A76">
            <v>102173</v>
          </cell>
          <cell r="B76" t="str">
            <v>North Ottawa Community Hospital</v>
          </cell>
          <cell r="C76" t="str">
            <v>A</v>
          </cell>
          <cell r="D76" t="str">
            <v>A</v>
          </cell>
          <cell r="E76" t="str">
            <v>B</v>
          </cell>
        </row>
        <row r="77">
          <cell r="A77">
            <v>102204</v>
          </cell>
          <cell r="B77" t="str">
            <v>Huron Valley-Sinai Hospital</v>
          </cell>
          <cell r="C77" t="str">
            <v>A</v>
          </cell>
          <cell r="D77" t="str">
            <v>A</v>
          </cell>
          <cell r="E77" t="str">
            <v>A</v>
          </cell>
        </row>
        <row r="78">
          <cell r="A78">
            <v>101265</v>
          </cell>
          <cell r="B78" t="str">
            <v>Advocate Lutheran General Hospital</v>
          </cell>
          <cell r="C78" t="str">
            <v>A</v>
          </cell>
          <cell r="D78" t="str">
            <v>A</v>
          </cell>
          <cell r="E78" t="str">
            <v>A</v>
          </cell>
        </row>
        <row r="79">
          <cell r="A79">
            <v>100691</v>
          </cell>
          <cell r="B79" t="str">
            <v>Boulder Community Hospital</v>
          </cell>
          <cell r="C79" t="str">
            <v>C</v>
          </cell>
          <cell r="D79" t="str">
            <v>B</v>
          </cell>
          <cell r="E79" t="str">
            <v>C</v>
          </cell>
        </row>
        <row r="80">
          <cell r="A80">
            <v>102093</v>
          </cell>
          <cell r="B80" t="str">
            <v>St. Mary Mercy Hospital</v>
          </cell>
          <cell r="C80" t="str">
            <v>A</v>
          </cell>
          <cell r="D80" t="str">
            <v>A</v>
          </cell>
          <cell r="E80" t="str">
            <v>A</v>
          </cell>
        </row>
        <row r="81">
          <cell r="A81">
            <v>102076</v>
          </cell>
          <cell r="B81" t="str">
            <v>Brigham and Women's Faulkner Hospital</v>
          </cell>
          <cell r="C81" t="str">
            <v>A</v>
          </cell>
          <cell r="D81" t="str">
            <v>A</v>
          </cell>
          <cell r="E81" t="str">
            <v>A</v>
          </cell>
        </row>
        <row r="82">
          <cell r="A82">
            <v>100927</v>
          </cell>
          <cell r="B82" t="str">
            <v>GULF COAST MEDICAL CENTER</v>
          </cell>
          <cell r="C82" t="str">
            <v>A</v>
          </cell>
          <cell r="D82" t="str">
            <v>A</v>
          </cell>
          <cell r="E82" t="str">
            <v>B</v>
          </cell>
        </row>
        <row r="83">
          <cell r="A83">
            <v>102943</v>
          </cell>
          <cell r="B83" t="str">
            <v>Saint Francis Hospital of Poughkeepsie</v>
          </cell>
          <cell r="C83" t="str">
            <v>B</v>
          </cell>
          <cell r="D83" t="str">
            <v>B</v>
          </cell>
          <cell r="E83" t="str">
            <v>A</v>
          </cell>
        </row>
        <row r="84">
          <cell r="A84">
            <v>100794</v>
          </cell>
          <cell r="B84" t="str">
            <v>Baptist Health South Florida Baptist Hospital of Miami</v>
          </cell>
          <cell r="C84" t="str">
            <v>A</v>
          </cell>
          <cell r="D84" t="str">
            <v>A</v>
          </cell>
          <cell r="E84" t="str">
            <v>A</v>
          </cell>
        </row>
        <row r="85">
          <cell r="A85">
            <v>102029</v>
          </cell>
          <cell r="B85" t="str">
            <v>The Cooley Dickinson Hospital</v>
          </cell>
          <cell r="C85" t="str">
            <v>A</v>
          </cell>
          <cell r="D85" t="str">
            <v>A</v>
          </cell>
          <cell r="E85" t="str">
            <v>A</v>
          </cell>
        </row>
        <row r="86">
          <cell r="A86">
            <v>104538</v>
          </cell>
          <cell r="B86" t="str">
            <v>Sentara Virginia Beach General Hospital</v>
          </cell>
          <cell r="C86" t="str">
            <v>A</v>
          </cell>
          <cell r="D86" t="str">
            <v>A</v>
          </cell>
          <cell r="E86" t="str">
            <v>A</v>
          </cell>
        </row>
        <row r="87">
          <cell r="A87">
            <v>100868</v>
          </cell>
          <cell r="B87" t="str">
            <v>Baptist Health South Florida Homestead Hospital</v>
          </cell>
          <cell r="C87" t="str">
            <v>A</v>
          </cell>
          <cell r="D87" t="str">
            <v>A</v>
          </cell>
          <cell r="E87" t="str">
            <v>A</v>
          </cell>
        </row>
        <row r="88">
          <cell r="A88">
            <v>100491</v>
          </cell>
          <cell r="B88" t="str">
            <v>Mercy Hospital of Folsom</v>
          </cell>
          <cell r="C88" t="str">
            <v>B</v>
          </cell>
          <cell r="D88" t="str">
            <v>B</v>
          </cell>
          <cell r="E88" t="str">
            <v>C</v>
          </cell>
        </row>
        <row r="89">
          <cell r="A89">
            <v>104141</v>
          </cell>
          <cell r="B89" t="str">
            <v>MOTHER FRANCES HOSPITAL REGIONAL HEALTH CARE CENTER</v>
          </cell>
          <cell r="C89" t="str">
            <v>A</v>
          </cell>
          <cell r="D89" t="str">
            <v>A</v>
          </cell>
          <cell r="E89" t="str">
            <v>A</v>
          </cell>
        </row>
        <row r="90">
          <cell r="A90">
            <v>100520</v>
          </cell>
          <cell r="B90" t="str">
            <v>Eden Medical Center</v>
          </cell>
          <cell r="C90" t="str">
            <v>B</v>
          </cell>
          <cell r="D90" t="str">
            <v>B</v>
          </cell>
          <cell r="E90" t="str">
            <v>C</v>
          </cell>
        </row>
        <row r="91">
          <cell r="A91">
            <v>101943</v>
          </cell>
          <cell r="B91" t="str">
            <v>Southern Maine Medical Center</v>
          </cell>
          <cell r="C91" t="str">
            <v>A</v>
          </cell>
          <cell r="D91" t="str">
            <v>A</v>
          </cell>
          <cell r="E91" t="str">
            <v>B</v>
          </cell>
        </row>
        <row r="92">
          <cell r="A92">
            <v>104773</v>
          </cell>
          <cell r="B92" t="str">
            <v>Community Memorial Hospital of Menomonee Falls</v>
          </cell>
          <cell r="C92" t="str">
            <v>A</v>
          </cell>
          <cell r="D92" t="str">
            <v>A</v>
          </cell>
          <cell r="E92" t="str">
            <v>B</v>
          </cell>
        </row>
        <row r="93">
          <cell r="A93">
            <v>102829</v>
          </cell>
          <cell r="B93" t="str">
            <v>LibertyHealth-Jersey City Medical Center</v>
          </cell>
          <cell r="C93" t="str">
            <v>A</v>
          </cell>
          <cell r="D93" t="str">
            <v>A</v>
          </cell>
          <cell r="E93" t="str">
            <v>A</v>
          </cell>
        </row>
        <row r="94">
          <cell r="A94">
            <v>102834</v>
          </cell>
          <cell r="B94" t="str">
            <v>Kimball Medical Center</v>
          </cell>
          <cell r="C94" t="str">
            <v>A</v>
          </cell>
          <cell r="D94" t="str">
            <v>B</v>
          </cell>
          <cell r="E94" t="str">
            <v>B</v>
          </cell>
        </row>
        <row r="95">
          <cell r="A95">
            <v>101728</v>
          </cell>
          <cell r="B95" t="str">
            <v>Manchester Memorial Hospital</v>
          </cell>
          <cell r="C95" t="str">
            <v>A</v>
          </cell>
          <cell r="D95" t="str">
            <v>B</v>
          </cell>
          <cell r="E95" t="str">
            <v>A</v>
          </cell>
        </row>
        <row r="96">
          <cell r="A96">
            <v>104277</v>
          </cell>
          <cell r="B96" t="str">
            <v>Hill Country Memorial</v>
          </cell>
          <cell r="C96" t="str">
            <v>C</v>
          </cell>
          <cell r="D96" t="str">
            <v>A</v>
          </cell>
          <cell r="E96" t="str">
            <v>A</v>
          </cell>
        </row>
        <row r="97">
          <cell r="A97">
            <v>100938</v>
          </cell>
          <cell r="B97" t="str">
            <v>Delray Medical Center</v>
          </cell>
          <cell r="C97" t="str">
            <v>A</v>
          </cell>
          <cell r="D97" t="str">
            <v>A</v>
          </cell>
          <cell r="E97" t="str">
            <v>C</v>
          </cell>
        </row>
        <row r="98">
          <cell r="A98">
            <v>101735</v>
          </cell>
          <cell r="B98" t="str">
            <v>Harlan ARH Hospital</v>
          </cell>
          <cell r="C98" t="e">
            <v>#N/A</v>
          </cell>
          <cell r="D98" t="str">
            <v>A</v>
          </cell>
          <cell r="E98" t="str">
            <v>A</v>
          </cell>
        </row>
        <row r="99">
          <cell r="A99">
            <v>101950</v>
          </cell>
          <cell r="B99" t="str">
            <v>Cary Medical Center</v>
          </cell>
          <cell r="C99" t="str">
            <v>A</v>
          </cell>
          <cell r="D99" t="str">
            <v>A</v>
          </cell>
          <cell r="E99" t="str">
            <v>A</v>
          </cell>
        </row>
        <row r="100">
          <cell r="A100">
            <v>102031</v>
          </cell>
          <cell r="B100" t="str">
            <v>Carney Hospital</v>
          </cell>
          <cell r="C100" t="str">
            <v>A</v>
          </cell>
          <cell r="D100" t="str">
            <v>A</v>
          </cell>
          <cell r="E100" t="str">
            <v>A</v>
          </cell>
        </row>
        <row r="101">
          <cell r="A101">
            <v>104539</v>
          </cell>
          <cell r="B101" t="str">
            <v>Bon Secours St. Mary's Hospital of Richmond</v>
          </cell>
          <cell r="C101" t="str">
            <v>A</v>
          </cell>
          <cell r="D101" t="str">
            <v>A</v>
          </cell>
          <cell r="E101" t="str">
            <v>B</v>
          </cell>
        </row>
        <row r="102">
          <cell r="A102">
            <v>104122</v>
          </cell>
          <cell r="B102" t="str">
            <v>Texas Health Arlington Memorial Hospital</v>
          </cell>
          <cell r="C102" t="str">
            <v>A</v>
          </cell>
          <cell r="D102" t="str">
            <v>A</v>
          </cell>
          <cell r="E102" t="str">
            <v>B</v>
          </cell>
        </row>
        <row r="103">
          <cell r="A103">
            <v>101344</v>
          </cell>
          <cell r="B103" t="str">
            <v>St. Catherine Hospital of East Chicago</v>
          </cell>
          <cell r="C103" t="str">
            <v>B</v>
          </cell>
          <cell r="D103" t="str">
            <v>B</v>
          </cell>
          <cell r="E103" t="str">
            <v>A</v>
          </cell>
        </row>
        <row r="104">
          <cell r="A104">
            <v>104287</v>
          </cell>
          <cell r="B104" t="str">
            <v>Texas Health Harris Methodist Hospital Hurst-Euless-Bedford</v>
          </cell>
          <cell r="C104" t="str">
            <v>A</v>
          </cell>
          <cell r="D104" t="str">
            <v>A</v>
          </cell>
          <cell r="E104" t="str">
            <v>A</v>
          </cell>
        </row>
        <row r="105">
          <cell r="A105">
            <v>103186</v>
          </cell>
          <cell r="B105" t="str">
            <v>Novant Health Medical Park Hospital</v>
          </cell>
          <cell r="C105" t="str">
            <v>A</v>
          </cell>
          <cell r="D105" t="e">
            <v>#N/A</v>
          </cell>
          <cell r="E105" t="str">
            <v>A</v>
          </cell>
        </row>
        <row r="106">
          <cell r="A106">
            <v>100452</v>
          </cell>
          <cell r="B106" t="str">
            <v>Sutter Tracy Community Hospital</v>
          </cell>
          <cell r="C106" t="str">
            <v>A</v>
          </cell>
          <cell r="D106" t="str">
            <v>A</v>
          </cell>
          <cell r="E106" t="str">
            <v>A</v>
          </cell>
        </row>
        <row r="107">
          <cell r="A107">
            <v>101185</v>
          </cell>
          <cell r="B107" t="str">
            <v>Adventist La Grange Memorial Hospital</v>
          </cell>
          <cell r="C107" t="str">
            <v>B</v>
          </cell>
          <cell r="D107" t="str">
            <v>C</v>
          </cell>
          <cell r="E107" t="str">
            <v>A</v>
          </cell>
        </row>
        <row r="108">
          <cell r="A108">
            <v>104734</v>
          </cell>
          <cell r="B108" t="str">
            <v>Monroe Clinic</v>
          </cell>
          <cell r="C108" t="str">
            <v>A</v>
          </cell>
          <cell r="D108" t="str">
            <v>B</v>
          </cell>
          <cell r="E108" t="str">
            <v>C</v>
          </cell>
        </row>
        <row r="109">
          <cell r="A109">
            <v>208969</v>
          </cell>
          <cell r="B109" t="str">
            <v>Addison Gilbert Hospital</v>
          </cell>
          <cell r="C109" t="str">
            <v>A</v>
          </cell>
          <cell r="D109" t="str">
            <v>A</v>
          </cell>
          <cell r="E109" t="str">
            <v>A</v>
          </cell>
        </row>
        <row r="110">
          <cell r="A110">
            <v>103115</v>
          </cell>
          <cell r="B110" t="str">
            <v>Margaret R. Pardee Memorial Hospital</v>
          </cell>
          <cell r="C110" t="str">
            <v>A</v>
          </cell>
          <cell r="D110" t="str">
            <v>B</v>
          </cell>
          <cell r="E110" t="str">
            <v>B</v>
          </cell>
        </row>
        <row r="111">
          <cell r="A111">
            <v>100809</v>
          </cell>
          <cell r="B111" t="str">
            <v>Health Central</v>
          </cell>
          <cell r="C111" t="str">
            <v>A</v>
          </cell>
          <cell r="D111" t="str">
            <v>A</v>
          </cell>
          <cell r="E111" t="str">
            <v>C</v>
          </cell>
        </row>
        <row r="112">
          <cell r="A112">
            <v>104403</v>
          </cell>
          <cell r="B112" t="str">
            <v>Baylor Regional Medical Center at Plano</v>
          </cell>
          <cell r="C112" t="str">
            <v>A</v>
          </cell>
          <cell r="D112" t="str">
            <v>A</v>
          </cell>
          <cell r="E112" t="str">
            <v>A</v>
          </cell>
        </row>
        <row r="113">
          <cell r="A113">
            <v>103250</v>
          </cell>
          <cell r="B113" t="str">
            <v>Mercy Health - Anderson Hospital</v>
          </cell>
          <cell r="C113" t="str">
            <v>A</v>
          </cell>
          <cell r="D113" t="str">
            <v>A</v>
          </cell>
          <cell r="E113" t="str">
            <v>B</v>
          </cell>
        </row>
        <row r="114">
          <cell r="A114">
            <v>101385</v>
          </cell>
          <cell r="B114" t="str">
            <v>Bluffton Regional Medical Center</v>
          </cell>
          <cell r="C114" t="str">
            <v>A</v>
          </cell>
          <cell r="D114" t="str">
            <v>A</v>
          </cell>
          <cell r="E114" t="str">
            <v>B</v>
          </cell>
        </row>
        <row r="115">
          <cell r="A115">
            <v>154398</v>
          </cell>
          <cell r="B115" t="str">
            <v>Kaiser Foundation Hospital - Fremont</v>
          </cell>
          <cell r="C115" t="str">
            <v>A</v>
          </cell>
          <cell r="D115" t="str">
            <v>A</v>
          </cell>
          <cell r="E115" t="str">
            <v>A</v>
          </cell>
        </row>
        <row r="116">
          <cell r="A116">
            <v>100530</v>
          </cell>
          <cell r="B116" t="str">
            <v>Kaiser Foundation Hospital - Hayward</v>
          </cell>
          <cell r="C116" t="str">
            <v>A</v>
          </cell>
          <cell r="D116" t="str">
            <v>A</v>
          </cell>
          <cell r="E116" t="str">
            <v>A</v>
          </cell>
        </row>
        <row r="117">
          <cell r="A117">
            <v>101244</v>
          </cell>
          <cell r="B117" t="str">
            <v>Presence Saints Mary and Elizabeth Medical Center</v>
          </cell>
          <cell r="C117" t="str">
            <v>C</v>
          </cell>
          <cell r="D117" t="str">
            <v>C</v>
          </cell>
          <cell r="E117" t="str">
            <v>B</v>
          </cell>
        </row>
        <row r="118">
          <cell r="A118">
            <v>102293</v>
          </cell>
          <cell r="B118" t="str">
            <v>Fairview Ridges Hospital</v>
          </cell>
          <cell r="C118" t="str">
            <v>A</v>
          </cell>
          <cell r="D118" t="str">
            <v>B</v>
          </cell>
          <cell r="E118" t="str">
            <v>B</v>
          </cell>
        </row>
        <row r="119">
          <cell r="A119">
            <v>102950</v>
          </cell>
          <cell r="B119" t="str">
            <v>LINCOLN MEDICAL AND MENTAL HEALTH CENTER</v>
          </cell>
          <cell r="C119" t="str">
            <v>A</v>
          </cell>
          <cell r="D119" t="str">
            <v>A</v>
          </cell>
          <cell r="E119" t="str">
            <v>Unknown</v>
          </cell>
        </row>
        <row r="120">
          <cell r="A120">
            <v>104740</v>
          </cell>
          <cell r="B120" t="str">
            <v>Aurora Medical Center of Washington County</v>
          </cell>
          <cell r="C120" t="e">
            <v>#N/A</v>
          </cell>
          <cell r="D120" t="e">
            <v>#N/A</v>
          </cell>
          <cell r="E120" t="e">
            <v>#N/A</v>
          </cell>
        </row>
        <row r="121">
          <cell r="A121">
            <v>102261</v>
          </cell>
          <cell r="B121" t="str">
            <v>Mayo Clinic -  Methodist Hospital</v>
          </cell>
          <cell r="C121" t="str">
            <v>A</v>
          </cell>
          <cell r="D121" t="str">
            <v>A</v>
          </cell>
          <cell r="E121" t="str">
            <v>A</v>
          </cell>
        </row>
        <row r="122">
          <cell r="A122">
            <v>103365</v>
          </cell>
          <cell r="B122" t="str">
            <v>Grady Memorial Hospital</v>
          </cell>
          <cell r="C122" t="str">
            <v>A</v>
          </cell>
          <cell r="D122" t="str">
            <v>A</v>
          </cell>
          <cell r="E122" t="str">
            <v>A</v>
          </cell>
        </row>
        <row r="123">
          <cell r="A123">
            <v>100632</v>
          </cell>
          <cell r="B123" t="str">
            <v>Kaiser Foundation Hospital - Manteca</v>
          </cell>
          <cell r="C123" t="str">
            <v>A</v>
          </cell>
          <cell r="D123" t="str">
            <v>A</v>
          </cell>
          <cell r="E123" t="str">
            <v>A</v>
          </cell>
        </row>
        <row r="124">
          <cell r="A124">
            <v>100703</v>
          </cell>
          <cell r="B124" t="str">
            <v>Centura Health-Porter Adventist Hospital</v>
          </cell>
          <cell r="C124" t="str">
            <v>A</v>
          </cell>
          <cell r="D124" t="str">
            <v>A</v>
          </cell>
          <cell r="E124" t="str">
            <v>A</v>
          </cell>
        </row>
        <row r="125">
          <cell r="A125">
            <v>102198</v>
          </cell>
          <cell r="B125" t="str">
            <v>Chelsea Community Hospital</v>
          </cell>
          <cell r="C125" t="str">
            <v>A</v>
          </cell>
          <cell r="D125" t="str">
            <v>A</v>
          </cell>
          <cell r="E125" t="str">
            <v>A</v>
          </cell>
        </row>
        <row r="126">
          <cell r="A126">
            <v>100988</v>
          </cell>
          <cell r="B126" t="str">
            <v>Gordon Hospital</v>
          </cell>
          <cell r="C126" t="str">
            <v>A</v>
          </cell>
          <cell r="D126" t="str">
            <v>A</v>
          </cell>
          <cell r="E126" t="str">
            <v>A</v>
          </cell>
        </row>
        <row r="127">
          <cell r="A127">
            <v>106713</v>
          </cell>
          <cell r="B127" t="str">
            <v>Kaiser Foundation Hospital - Modesto</v>
          </cell>
          <cell r="C127" t="str">
            <v>A</v>
          </cell>
          <cell r="D127" t="str">
            <v>A</v>
          </cell>
          <cell r="E127" t="str">
            <v>Unknown</v>
          </cell>
        </row>
        <row r="128">
          <cell r="A128">
            <v>102777</v>
          </cell>
          <cell r="B128" t="str">
            <v>Hackensack University Medical Center</v>
          </cell>
          <cell r="C128" t="str">
            <v>A</v>
          </cell>
          <cell r="D128" t="str">
            <v>A</v>
          </cell>
          <cell r="E128" t="str">
            <v>A</v>
          </cell>
        </row>
        <row r="129">
          <cell r="A129">
            <v>104919</v>
          </cell>
          <cell r="B129" t="str">
            <v>Presbyterian Hospital of Rockwall</v>
          </cell>
          <cell r="C129" t="str">
            <v>A</v>
          </cell>
          <cell r="D129" t="str">
            <v>A</v>
          </cell>
          <cell r="E129" t="str">
            <v>B</v>
          </cell>
        </row>
        <row r="130">
          <cell r="A130">
            <v>100690</v>
          </cell>
          <cell r="B130" t="str">
            <v>University of Colorado Hospital</v>
          </cell>
          <cell r="C130" t="str">
            <v>A</v>
          </cell>
          <cell r="D130" t="str">
            <v>A</v>
          </cell>
          <cell r="E130" t="str">
            <v>A</v>
          </cell>
        </row>
        <row r="131">
          <cell r="A131">
            <v>104921</v>
          </cell>
          <cell r="B131" t="str">
            <v>SIERRA PROVIDENCE EAST MEDICAL CENTER</v>
          </cell>
          <cell r="C131" t="str">
            <v>A</v>
          </cell>
          <cell r="D131" t="str">
            <v>A</v>
          </cell>
          <cell r="E131" t="str">
            <v>B</v>
          </cell>
        </row>
        <row r="132">
          <cell r="A132">
            <v>100834</v>
          </cell>
          <cell r="B132" t="str">
            <v>Florida Hospital Memorial Medical Center</v>
          </cell>
          <cell r="C132" t="str">
            <v>A</v>
          </cell>
          <cell r="D132" t="str">
            <v>A</v>
          </cell>
          <cell r="E132" t="str">
            <v>A</v>
          </cell>
        </row>
        <row r="133">
          <cell r="A133">
            <v>101233</v>
          </cell>
          <cell r="B133" t="str">
            <v>FHN Memorial Hospital</v>
          </cell>
          <cell r="C133" t="str">
            <v>C</v>
          </cell>
          <cell r="D133" t="str">
            <v>C</v>
          </cell>
          <cell r="E133" t="str">
            <v>B</v>
          </cell>
        </row>
        <row r="134">
          <cell r="A134">
            <v>103643</v>
          </cell>
          <cell r="B134" t="str">
            <v>ALLEGHENY GENERAL HOSPITAL</v>
          </cell>
          <cell r="C134" t="str">
            <v>A</v>
          </cell>
          <cell r="D134" t="str">
            <v>A</v>
          </cell>
          <cell r="E134" t="str">
            <v>A</v>
          </cell>
        </row>
        <row r="135">
          <cell r="A135">
            <v>100578</v>
          </cell>
          <cell r="B135" t="str">
            <v>Twin Cities Community Hospital</v>
          </cell>
          <cell r="C135" t="str">
            <v>A</v>
          </cell>
          <cell r="D135" t="str">
            <v>A</v>
          </cell>
          <cell r="E135" t="str">
            <v>A</v>
          </cell>
        </row>
        <row r="136">
          <cell r="A136">
            <v>103665</v>
          </cell>
          <cell r="B136" t="str">
            <v>DuBois Regional Medical Center</v>
          </cell>
          <cell r="C136" t="e">
            <v>#N/A</v>
          </cell>
          <cell r="D136" t="e">
            <v>#N/A</v>
          </cell>
          <cell r="E136" t="e">
            <v>#N/A</v>
          </cell>
        </row>
        <row r="137">
          <cell r="A137">
            <v>104514</v>
          </cell>
          <cell r="B137" t="str">
            <v>Augusta Medical Center</v>
          </cell>
          <cell r="C137" t="str">
            <v>A</v>
          </cell>
          <cell r="D137" t="str">
            <v>A</v>
          </cell>
          <cell r="E137" t="str">
            <v>Unknown</v>
          </cell>
        </row>
        <row r="138">
          <cell r="A138">
            <v>103700</v>
          </cell>
          <cell r="B138" t="str">
            <v>WAYNESBORO HOSPITAL</v>
          </cell>
          <cell r="C138" t="str">
            <v>B</v>
          </cell>
          <cell r="D138" t="str">
            <v>B</v>
          </cell>
          <cell r="E138" t="str">
            <v>A</v>
          </cell>
        </row>
        <row r="139">
          <cell r="A139">
            <v>103251</v>
          </cell>
          <cell r="B139" t="str">
            <v>Samaritan Hospital</v>
          </cell>
          <cell r="C139" t="str">
            <v>A</v>
          </cell>
          <cell r="D139" t="str">
            <v>A</v>
          </cell>
          <cell r="E139" t="str">
            <v>Unknown</v>
          </cell>
        </row>
        <row r="140">
          <cell r="A140">
            <v>208983</v>
          </cell>
          <cell r="B140" t="str">
            <v>Kaiser Foundation Hospital, Orange County-Irvine</v>
          </cell>
          <cell r="C140" t="str">
            <v>A</v>
          </cell>
          <cell r="D140" t="str">
            <v>A</v>
          </cell>
          <cell r="E140" t="str">
            <v>Unknown</v>
          </cell>
        </row>
        <row r="141">
          <cell r="A141">
            <v>101945</v>
          </cell>
          <cell r="B141" t="str">
            <v>Mid Coast Hospital</v>
          </cell>
          <cell r="C141" t="str">
            <v>A</v>
          </cell>
          <cell r="D141" t="str">
            <v>A</v>
          </cell>
          <cell r="E141" t="str">
            <v>A</v>
          </cell>
        </row>
        <row r="142">
          <cell r="A142">
            <v>100415</v>
          </cell>
          <cell r="B142" t="str">
            <v>French Hospital Medical Center</v>
          </cell>
          <cell r="C142" t="str">
            <v>A</v>
          </cell>
          <cell r="D142" t="str">
            <v>A</v>
          </cell>
          <cell r="E142" t="str">
            <v>A</v>
          </cell>
        </row>
        <row r="143">
          <cell r="A143">
            <v>100570</v>
          </cell>
          <cell r="B143" t="str">
            <v>Saddleback Memorial Medical Center of Laguna Hills</v>
          </cell>
          <cell r="C143" t="str">
            <v>A</v>
          </cell>
          <cell r="D143" t="str">
            <v>A</v>
          </cell>
          <cell r="E143" t="str">
            <v>A</v>
          </cell>
        </row>
        <row r="144">
          <cell r="A144">
            <v>100693</v>
          </cell>
          <cell r="B144" t="str">
            <v>McKee Medical Center</v>
          </cell>
          <cell r="C144" t="str">
            <v>A</v>
          </cell>
          <cell r="D144" t="str">
            <v>A</v>
          </cell>
          <cell r="E144" t="str">
            <v>B</v>
          </cell>
        </row>
        <row r="145">
          <cell r="A145">
            <v>103334</v>
          </cell>
          <cell r="B145" t="str">
            <v>University Hospitals Case Medical Center</v>
          </cell>
          <cell r="C145" t="str">
            <v>A</v>
          </cell>
          <cell r="D145" t="str">
            <v>A</v>
          </cell>
          <cell r="E145" t="str">
            <v>A</v>
          </cell>
        </row>
        <row r="146">
          <cell r="A146">
            <v>101938</v>
          </cell>
          <cell r="B146" t="str">
            <v>Mercy Hospital of Portland</v>
          </cell>
          <cell r="C146" t="str">
            <v>A</v>
          </cell>
          <cell r="D146" t="str">
            <v>A</v>
          </cell>
          <cell r="E146" t="str">
            <v>A</v>
          </cell>
        </row>
        <row r="147">
          <cell r="A147">
            <v>102064</v>
          </cell>
          <cell r="B147" t="str">
            <v>Beth Israel Deaconess Medical Center</v>
          </cell>
          <cell r="C147" t="str">
            <v>A</v>
          </cell>
          <cell r="D147" t="str">
            <v>A</v>
          </cell>
          <cell r="E147" t="str">
            <v>A</v>
          </cell>
        </row>
        <row r="148">
          <cell r="A148">
            <v>104559</v>
          </cell>
          <cell r="B148" t="str">
            <v>Inova Fair Oaks Hospital</v>
          </cell>
          <cell r="C148" t="str">
            <v>A</v>
          </cell>
          <cell r="D148" t="str">
            <v>A</v>
          </cell>
          <cell r="E148" t="str">
            <v>B</v>
          </cell>
        </row>
        <row r="149">
          <cell r="A149">
            <v>102107</v>
          </cell>
          <cell r="B149" t="str">
            <v>St. Joseph Mercy Oakland</v>
          </cell>
          <cell r="C149" t="str">
            <v>A</v>
          </cell>
          <cell r="D149" t="str">
            <v>A</v>
          </cell>
          <cell r="E149" t="str">
            <v>A</v>
          </cell>
        </row>
        <row r="150">
          <cell r="A150">
            <v>102782</v>
          </cell>
          <cell r="B150" t="str">
            <v>Holy Name Medical Center</v>
          </cell>
          <cell r="C150" t="str">
            <v>C</v>
          </cell>
          <cell r="D150" t="str">
            <v>C</v>
          </cell>
          <cell r="E150" t="str">
            <v>B</v>
          </cell>
        </row>
        <row r="151">
          <cell r="A151">
            <v>101946</v>
          </cell>
          <cell r="B151" t="str">
            <v>Central Maine Medical Center</v>
          </cell>
          <cell r="C151" t="str">
            <v>A</v>
          </cell>
          <cell r="D151" t="str">
            <v>A</v>
          </cell>
          <cell r="E151" t="str">
            <v>A</v>
          </cell>
        </row>
        <row r="152">
          <cell r="A152">
            <v>209096</v>
          </cell>
          <cell r="B152" t="str">
            <v>St. David's Georgetown Hospital</v>
          </cell>
          <cell r="C152" t="str">
            <v>A</v>
          </cell>
          <cell r="D152" t="str">
            <v>A</v>
          </cell>
          <cell r="E152" t="str">
            <v>Unknown</v>
          </cell>
        </row>
        <row r="153">
          <cell r="A153">
            <v>103898</v>
          </cell>
          <cell r="B153" t="str">
            <v>Trident Medical Center</v>
          </cell>
          <cell r="C153" t="str">
            <v>C</v>
          </cell>
          <cell r="D153" t="str">
            <v>C</v>
          </cell>
          <cell r="E153" t="str">
            <v>B</v>
          </cell>
        </row>
        <row r="154">
          <cell r="A154">
            <v>103337</v>
          </cell>
          <cell r="B154" t="str">
            <v>Cleveland Clinic Health System - Marymount Hospital</v>
          </cell>
          <cell r="C154" t="str">
            <v>A</v>
          </cell>
          <cell r="D154" t="str">
            <v>C</v>
          </cell>
          <cell r="E154" t="str">
            <v>C</v>
          </cell>
        </row>
        <row r="155">
          <cell r="A155">
            <v>100860</v>
          </cell>
          <cell r="B155" t="str">
            <v>Osceola Regional Medical Center</v>
          </cell>
          <cell r="C155" t="str">
            <v>C</v>
          </cell>
          <cell r="D155" t="str">
            <v>B</v>
          </cell>
          <cell r="E155" t="str">
            <v>A</v>
          </cell>
        </row>
        <row r="156">
          <cell r="A156">
            <v>100519</v>
          </cell>
          <cell r="B156" t="str">
            <v>Long Beach Memorial Medical Center</v>
          </cell>
          <cell r="C156" t="str">
            <v>A</v>
          </cell>
          <cell r="D156" t="str">
            <v>A</v>
          </cell>
          <cell r="E156" t="str">
            <v>A</v>
          </cell>
        </row>
        <row r="157">
          <cell r="A157">
            <v>154407</v>
          </cell>
          <cell r="B157" t="str">
            <v>Aurora Medical Center Summit</v>
          </cell>
          <cell r="C157" t="e">
            <v>#N/A</v>
          </cell>
          <cell r="D157" t="e">
            <v>#N/A</v>
          </cell>
          <cell r="E157" t="e">
            <v>#N/A</v>
          </cell>
        </row>
        <row r="158">
          <cell r="A158">
            <v>102056</v>
          </cell>
          <cell r="B158" t="str">
            <v>Morton Hospital</v>
          </cell>
          <cell r="C158" t="str">
            <v>A</v>
          </cell>
          <cell r="D158" t="str">
            <v>A</v>
          </cell>
          <cell r="E158" t="str">
            <v>A</v>
          </cell>
        </row>
        <row r="159">
          <cell r="A159">
            <v>100829</v>
          </cell>
          <cell r="B159" t="str">
            <v>Florida Hospital Waterman</v>
          </cell>
          <cell r="C159" t="str">
            <v>A</v>
          </cell>
          <cell r="D159" t="str">
            <v>B</v>
          </cell>
          <cell r="E159" t="str">
            <v>A</v>
          </cell>
        </row>
        <row r="160">
          <cell r="A160">
            <v>103698</v>
          </cell>
          <cell r="B160" t="str">
            <v>Lehigh Valley Hospital</v>
          </cell>
          <cell r="C160" t="str">
            <v>A</v>
          </cell>
          <cell r="D160" t="str">
            <v>A</v>
          </cell>
          <cell r="E160" t="str">
            <v>A</v>
          </cell>
        </row>
        <row r="161">
          <cell r="A161">
            <v>102830</v>
          </cell>
          <cell r="B161" t="str">
            <v>Monmouth Medical Center</v>
          </cell>
          <cell r="C161" t="str">
            <v>A</v>
          </cell>
          <cell r="D161" t="str">
            <v>A</v>
          </cell>
          <cell r="E161" t="str">
            <v>A</v>
          </cell>
        </row>
        <row r="162">
          <cell r="A162">
            <v>103148</v>
          </cell>
          <cell r="B162" t="str">
            <v>Duke Raleigh Hospital</v>
          </cell>
          <cell r="C162" t="str">
            <v>A</v>
          </cell>
          <cell r="D162" t="str">
            <v>A</v>
          </cell>
          <cell r="E162" t="str">
            <v>B</v>
          </cell>
        </row>
        <row r="163">
          <cell r="A163">
            <v>103327</v>
          </cell>
          <cell r="B163" t="str">
            <v>St. John Medical Center</v>
          </cell>
          <cell r="C163" t="str">
            <v>A</v>
          </cell>
          <cell r="D163" t="str">
            <v>A</v>
          </cell>
          <cell r="E163" t="str">
            <v>A</v>
          </cell>
        </row>
        <row r="164">
          <cell r="A164">
            <v>103118</v>
          </cell>
          <cell r="B164" t="str">
            <v>Cleveland Regional Medical Center</v>
          </cell>
          <cell r="C164" t="str">
            <v>B</v>
          </cell>
          <cell r="D164" t="str">
            <v>B</v>
          </cell>
          <cell r="E164" t="str">
            <v>B</v>
          </cell>
        </row>
        <row r="165">
          <cell r="A165">
            <v>101212</v>
          </cell>
          <cell r="B165" t="str">
            <v>MetroSouth Medical Center</v>
          </cell>
          <cell r="C165" t="str">
            <v>A</v>
          </cell>
          <cell r="D165" t="str">
            <v>A</v>
          </cell>
          <cell r="E165" t="str">
            <v>A</v>
          </cell>
        </row>
        <row r="166">
          <cell r="A166">
            <v>103149</v>
          </cell>
          <cell r="B166" t="str">
            <v>Blue Ridge HealthCare Hospitals - Morganton</v>
          </cell>
          <cell r="C166" t="str">
            <v>B</v>
          </cell>
          <cell r="D166" t="str">
            <v>B</v>
          </cell>
          <cell r="E166" t="str">
            <v>B</v>
          </cell>
        </row>
        <row r="167">
          <cell r="A167">
            <v>100937</v>
          </cell>
          <cell r="B167" t="str">
            <v>REGIONAL MEDICAL CENTER BAYONET POINT</v>
          </cell>
          <cell r="C167" t="str">
            <v>A</v>
          </cell>
          <cell r="D167" t="str">
            <v>A</v>
          </cell>
          <cell r="E167" t="str">
            <v>A</v>
          </cell>
        </row>
        <row r="168">
          <cell r="A168">
            <v>102784</v>
          </cell>
          <cell r="B168" t="str">
            <v>University Medical Center at Princeton</v>
          </cell>
          <cell r="C168" t="str">
            <v>A</v>
          </cell>
          <cell r="D168" t="str">
            <v>A</v>
          </cell>
          <cell r="E168" t="str">
            <v>A</v>
          </cell>
        </row>
        <row r="169">
          <cell r="A169">
            <v>101957</v>
          </cell>
          <cell r="B169" t="str">
            <v>Inland Hospital</v>
          </cell>
          <cell r="C169" t="str">
            <v>A</v>
          </cell>
          <cell r="D169" t="str">
            <v>A</v>
          </cell>
          <cell r="E169" t="str">
            <v>A</v>
          </cell>
        </row>
        <row r="170">
          <cell r="A170">
            <v>100150</v>
          </cell>
          <cell r="B170" t="str">
            <v>BANNER BOSWELL MEDICAL HOSPITAL</v>
          </cell>
          <cell r="C170" t="str">
            <v>A</v>
          </cell>
          <cell r="D170" t="str">
            <v>B</v>
          </cell>
          <cell r="E170" t="str">
            <v>C</v>
          </cell>
        </row>
        <row r="171">
          <cell r="A171">
            <v>100985</v>
          </cell>
          <cell r="B171" t="str">
            <v>West Georgia Health Systems</v>
          </cell>
          <cell r="C171" t="str">
            <v>A</v>
          </cell>
          <cell r="D171" t="str">
            <v>B</v>
          </cell>
          <cell r="E171" t="str">
            <v>C</v>
          </cell>
        </row>
        <row r="172">
          <cell r="A172">
            <v>101274</v>
          </cell>
          <cell r="B172" t="str">
            <v>Advocate South Suburban Hospital</v>
          </cell>
          <cell r="C172" t="str">
            <v>A</v>
          </cell>
          <cell r="D172" t="str">
            <v>A</v>
          </cell>
          <cell r="E172" t="str">
            <v>A</v>
          </cell>
        </row>
        <row r="173">
          <cell r="A173">
            <v>100813</v>
          </cell>
          <cell r="B173" t="str">
            <v>Memorial Regional Hospital of Hollywood</v>
          </cell>
          <cell r="C173" t="str">
            <v>A</v>
          </cell>
          <cell r="D173" t="str">
            <v>A</v>
          </cell>
          <cell r="E173" t="str">
            <v>A</v>
          </cell>
        </row>
        <row r="174">
          <cell r="A174">
            <v>154418</v>
          </cell>
          <cell r="B174" t="str">
            <v>Memorial Regional Hospital South</v>
          </cell>
          <cell r="C174" t="str">
            <v>A</v>
          </cell>
          <cell r="D174" t="str">
            <v>A</v>
          </cell>
          <cell r="E174" t="str">
            <v>A</v>
          </cell>
        </row>
        <row r="175">
          <cell r="A175">
            <v>100414</v>
          </cell>
          <cell r="B175" t="str">
            <v>Pomona Valley Hospital Medical Center</v>
          </cell>
          <cell r="C175" t="str">
            <v>A</v>
          </cell>
          <cell r="D175" t="str">
            <v>A</v>
          </cell>
          <cell r="E175" t="str">
            <v>A</v>
          </cell>
        </row>
        <row r="176">
          <cell r="A176">
            <v>103000</v>
          </cell>
          <cell r="B176" t="str">
            <v>St. Francis Hospital of Roslyn</v>
          </cell>
          <cell r="C176" t="str">
            <v>A</v>
          </cell>
          <cell r="D176" t="str">
            <v>A</v>
          </cell>
          <cell r="E176" t="str">
            <v>A</v>
          </cell>
        </row>
        <row r="177">
          <cell r="A177">
            <v>103985</v>
          </cell>
          <cell r="B177" t="str">
            <v>Methodist Medical Center of Oak Ridge</v>
          </cell>
          <cell r="C177" t="str">
            <v>A</v>
          </cell>
          <cell r="D177" t="str">
            <v>A</v>
          </cell>
          <cell r="E177" t="str">
            <v>A</v>
          </cell>
        </row>
        <row r="178">
          <cell r="A178">
            <v>100495</v>
          </cell>
          <cell r="B178" t="str">
            <v>Scripps Green Hospital</v>
          </cell>
          <cell r="C178" t="str">
            <v>A</v>
          </cell>
          <cell r="D178" t="str">
            <v>A</v>
          </cell>
          <cell r="E178" t="str">
            <v>A</v>
          </cell>
        </row>
        <row r="179">
          <cell r="A179">
            <v>102028</v>
          </cell>
          <cell r="B179" t="str">
            <v>Cape Cod Hospital</v>
          </cell>
          <cell r="C179" t="str">
            <v>A</v>
          </cell>
          <cell r="D179" t="str">
            <v>A</v>
          </cell>
          <cell r="E179" t="str">
            <v>A</v>
          </cell>
        </row>
        <row r="180">
          <cell r="A180">
            <v>101215</v>
          </cell>
          <cell r="B180" t="str">
            <v>Adventist Hinsdale Hospital</v>
          </cell>
          <cell r="C180" t="str">
            <v>B</v>
          </cell>
          <cell r="D180" t="str">
            <v>C</v>
          </cell>
          <cell r="E180" t="str">
            <v>A</v>
          </cell>
        </row>
        <row r="181">
          <cell r="A181">
            <v>104243</v>
          </cell>
          <cell r="B181" t="str">
            <v>ST DAVIDS MEDICAL CENTER</v>
          </cell>
          <cell r="C181" t="str">
            <v>A</v>
          </cell>
          <cell r="D181" t="str">
            <v>A</v>
          </cell>
          <cell r="E181" t="str">
            <v>A</v>
          </cell>
        </row>
        <row r="182">
          <cell r="A182">
            <v>100962</v>
          </cell>
          <cell r="B182" t="str">
            <v>Baptist Health South Florida Doctors Hospital</v>
          </cell>
          <cell r="C182" t="str">
            <v>A</v>
          </cell>
          <cell r="D182" t="str">
            <v>A</v>
          </cell>
          <cell r="E182" t="str">
            <v>A</v>
          </cell>
        </row>
        <row r="183">
          <cell r="A183">
            <v>208967</v>
          </cell>
          <cell r="B183" t="str">
            <v>Leonard Morse Hospital</v>
          </cell>
          <cell r="C183" t="str">
            <v>A</v>
          </cell>
          <cell r="D183" t="str">
            <v>A</v>
          </cell>
          <cell r="E183" t="str">
            <v>A</v>
          </cell>
        </row>
        <row r="184">
          <cell r="A184">
            <v>101155</v>
          </cell>
          <cell r="B184" t="str">
            <v>Loyola Gottlieb Memorial Hospital</v>
          </cell>
          <cell r="C184" t="str">
            <v>A</v>
          </cell>
          <cell r="D184" t="str">
            <v>A</v>
          </cell>
          <cell r="E184" t="str">
            <v>C</v>
          </cell>
        </row>
        <row r="185">
          <cell r="A185">
            <v>102124</v>
          </cell>
          <cell r="B185" t="str">
            <v>Saint Mary's Health Care</v>
          </cell>
          <cell r="C185" t="str">
            <v>A</v>
          </cell>
          <cell r="D185" t="str">
            <v>A</v>
          </cell>
          <cell r="E185" t="str">
            <v>C</v>
          </cell>
        </row>
        <row r="186">
          <cell r="A186">
            <v>100388</v>
          </cell>
          <cell r="B186" t="str">
            <v>St. Jude Medical Center</v>
          </cell>
          <cell r="C186" t="str">
            <v>B</v>
          </cell>
          <cell r="D186" t="str">
            <v>B</v>
          </cell>
          <cell r="E186" t="str">
            <v>A</v>
          </cell>
        </row>
        <row r="187">
          <cell r="A187">
            <v>108029</v>
          </cell>
          <cell r="B187" t="str">
            <v>Shasta Regional Medical Center</v>
          </cell>
          <cell r="C187" t="str">
            <v>A</v>
          </cell>
          <cell r="D187" t="str">
            <v>A</v>
          </cell>
          <cell r="E187" t="str">
            <v>A</v>
          </cell>
        </row>
        <row r="188">
          <cell r="A188">
            <v>104031</v>
          </cell>
          <cell r="B188" t="str">
            <v>Baptist Hospital of Nashville</v>
          </cell>
          <cell r="C188" t="str">
            <v>A</v>
          </cell>
          <cell r="D188" t="str">
            <v>A</v>
          </cell>
          <cell r="E188" t="str">
            <v>A</v>
          </cell>
        </row>
        <row r="189">
          <cell r="A189">
            <v>100595</v>
          </cell>
          <cell r="B189" t="str">
            <v>San Ramon Regional Medical Center</v>
          </cell>
          <cell r="C189" t="str">
            <v>C</v>
          </cell>
          <cell r="D189" t="str">
            <v>B</v>
          </cell>
          <cell r="E189" t="str">
            <v>B</v>
          </cell>
        </row>
        <row r="190">
          <cell r="A190">
            <v>102041</v>
          </cell>
          <cell r="B190" t="str">
            <v>Steward St. Elizabeth's Medical Center</v>
          </cell>
          <cell r="C190" t="str">
            <v>A</v>
          </cell>
          <cell r="D190" t="str">
            <v>A</v>
          </cell>
          <cell r="E190" t="str">
            <v>A</v>
          </cell>
        </row>
        <row r="191">
          <cell r="A191">
            <v>101427</v>
          </cell>
          <cell r="B191" t="str">
            <v>Franciscan Physicians Hospital</v>
          </cell>
          <cell r="C191" t="e">
            <v>#N/A</v>
          </cell>
          <cell r="D191" t="e">
            <v>#N/A</v>
          </cell>
          <cell r="E191" t="str">
            <v>C</v>
          </cell>
        </row>
        <row r="192">
          <cell r="A192">
            <v>101256</v>
          </cell>
          <cell r="B192" t="str">
            <v>Advocate Condell Medical Center</v>
          </cell>
          <cell r="C192" t="str">
            <v>A</v>
          </cell>
          <cell r="D192" t="str">
            <v>A</v>
          </cell>
          <cell r="E192" t="str">
            <v>A</v>
          </cell>
        </row>
        <row r="193">
          <cell r="A193">
            <v>102785</v>
          </cell>
          <cell r="B193" t="str">
            <v>Cape Regional Medical Center</v>
          </cell>
          <cell r="C193" t="str">
            <v>A</v>
          </cell>
          <cell r="D193" t="str">
            <v>B</v>
          </cell>
          <cell r="E193" t="str">
            <v>A</v>
          </cell>
        </row>
        <row r="194">
          <cell r="A194">
            <v>101953</v>
          </cell>
          <cell r="B194" t="str">
            <v>St. Mary's Regional Medical Center of Maine</v>
          </cell>
          <cell r="C194" t="str">
            <v>A</v>
          </cell>
          <cell r="D194" t="str">
            <v>A</v>
          </cell>
          <cell r="E194" t="str">
            <v>A</v>
          </cell>
        </row>
        <row r="195">
          <cell r="A195">
            <v>104007</v>
          </cell>
          <cell r="B195" t="str">
            <v>Northcrest Medical Center</v>
          </cell>
          <cell r="C195" t="str">
            <v>A</v>
          </cell>
          <cell r="D195" t="str">
            <v>B</v>
          </cell>
          <cell r="E195" t="str">
            <v>B</v>
          </cell>
        </row>
        <row r="196">
          <cell r="A196">
            <v>100884</v>
          </cell>
          <cell r="B196" t="str">
            <v>LAKE CITY MEDICAL CENTER</v>
          </cell>
          <cell r="C196" t="str">
            <v>A</v>
          </cell>
          <cell r="D196" t="str">
            <v>A</v>
          </cell>
          <cell r="E196" t="str">
            <v>A</v>
          </cell>
        </row>
        <row r="197">
          <cell r="A197">
            <v>102844</v>
          </cell>
          <cell r="B197" t="str">
            <v>Robert Wood Johnson University Hospital at Hamilton</v>
          </cell>
          <cell r="C197" t="str">
            <v>A</v>
          </cell>
          <cell r="D197" t="str">
            <v>B</v>
          </cell>
          <cell r="E197" t="str">
            <v>B</v>
          </cell>
        </row>
        <row r="198">
          <cell r="A198">
            <v>100589</v>
          </cell>
          <cell r="B198" t="str">
            <v>Orange Coast Memorial Medical Center</v>
          </cell>
          <cell r="C198" t="str">
            <v>A</v>
          </cell>
          <cell r="D198" t="str">
            <v>A</v>
          </cell>
          <cell r="E198" t="str">
            <v>A</v>
          </cell>
        </row>
        <row r="199">
          <cell r="A199">
            <v>100818</v>
          </cell>
          <cell r="B199" t="str">
            <v>Florida Hospital DeLand</v>
          </cell>
          <cell r="C199" t="str">
            <v>A</v>
          </cell>
          <cell r="D199" t="str">
            <v>B</v>
          </cell>
          <cell r="E199" t="str">
            <v>A</v>
          </cell>
        </row>
        <row r="200">
          <cell r="A200">
            <v>104530</v>
          </cell>
          <cell r="B200" t="str">
            <v>Sentara Obici Hospital</v>
          </cell>
          <cell r="C200" t="str">
            <v>A</v>
          </cell>
          <cell r="D200" t="str">
            <v>A</v>
          </cell>
          <cell r="E200" t="str">
            <v>A</v>
          </cell>
        </row>
        <row r="201">
          <cell r="A201">
            <v>101178</v>
          </cell>
          <cell r="B201" t="str">
            <v>MacNeal Hospital</v>
          </cell>
          <cell r="C201" t="str">
            <v>A</v>
          </cell>
          <cell r="D201" t="str">
            <v>A</v>
          </cell>
          <cell r="E201" t="str">
            <v>A</v>
          </cell>
        </row>
        <row r="202">
          <cell r="A202">
            <v>100314</v>
          </cell>
          <cell r="B202" t="str">
            <v>Sutter East Bay Hospitals dba Alta Bates Summit Medical Center Summit Campus</v>
          </cell>
          <cell r="C202" t="str">
            <v>A</v>
          </cell>
          <cell r="D202" t="str">
            <v>A</v>
          </cell>
          <cell r="E202" t="str">
            <v>C</v>
          </cell>
        </row>
        <row r="203">
          <cell r="A203">
            <v>102964</v>
          </cell>
          <cell r="B203" t="str">
            <v>Nyack Hospital</v>
          </cell>
          <cell r="C203" t="str">
            <v>A</v>
          </cell>
          <cell r="D203" t="str">
            <v>B</v>
          </cell>
          <cell r="E203" t="str">
            <v>B</v>
          </cell>
        </row>
        <row r="204">
          <cell r="A204">
            <v>104596</v>
          </cell>
          <cell r="B204" t="str">
            <v>Virginia Mason Medical Center</v>
          </cell>
          <cell r="C204" t="str">
            <v>A</v>
          </cell>
          <cell r="D204" t="str">
            <v>A</v>
          </cell>
          <cell r="E204" t="str">
            <v>A</v>
          </cell>
        </row>
        <row r="205">
          <cell r="A205">
            <v>102025</v>
          </cell>
          <cell r="B205" t="str">
            <v>Sturdy Memorial Hospital</v>
          </cell>
          <cell r="C205" t="str">
            <v>A</v>
          </cell>
          <cell r="D205" t="str">
            <v>A</v>
          </cell>
          <cell r="E205" t="str">
            <v>A</v>
          </cell>
        </row>
        <row r="206">
          <cell r="A206">
            <v>102148</v>
          </cell>
          <cell r="B206" t="str">
            <v>Harper-Hutzel Hospital</v>
          </cell>
          <cell r="C206" t="str">
            <v>A</v>
          </cell>
          <cell r="D206" t="str">
            <v>A</v>
          </cell>
          <cell r="E206" t="str">
            <v>A</v>
          </cell>
        </row>
        <row r="207">
          <cell r="A207">
            <v>103631</v>
          </cell>
          <cell r="B207" t="str">
            <v>St. Luke's Quakertown Hospital</v>
          </cell>
          <cell r="C207" t="str">
            <v>A</v>
          </cell>
          <cell r="D207" t="str">
            <v>A</v>
          </cell>
          <cell r="E207" t="str">
            <v>Unknown</v>
          </cell>
        </row>
        <row r="208">
          <cell r="A208">
            <v>209099</v>
          </cell>
          <cell r="B208" t="str">
            <v>Northeast Methodist Hospital</v>
          </cell>
          <cell r="C208" t="str">
            <v>A</v>
          </cell>
          <cell r="D208" t="str">
            <v>B</v>
          </cell>
          <cell r="E208" t="str">
            <v>Unknown</v>
          </cell>
        </row>
        <row r="209">
          <cell r="A209">
            <v>100397</v>
          </cell>
          <cell r="B209" t="str">
            <v>St. Mary Medical Center of Long Beach</v>
          </cell>
          <cell r="C209" t="str">
            <v>A</v>
          </cell>
          <cell r="D209" t="str">
            <v>A</v>
          </cell>
          <cell r="E209" t="str">
            <v>C</v>
          </cell>
        </row>
        <row r="210">
          <cell r="A210">
            <v>100528</v>
          </cell>
          <cell r="B210" t="str">
            <v>Sierra Vista Regional Medical Center</v>
          </cell>
          <cell r="C210" t="str">
            <v>A</v>
          </cell>
          <cell r="D210" t="str">
            <v>A</v>
          </cell>
          <cell r="E210" t="str">
            <v>A</v>
          </cell>
        </row>
        <row r="211">
          <cell r="A211">
            <v>104312</v>
          </cell>
          <cell r="B211" t="str">
            <v>Dallas Regional Medical Center</v>
          </cell>
          <cell r="C211" t="str">
            <v>A</v>
          </cell>
          <cell r="D211" t="str">
            <v>A</v>
          </cell>
          <cell r="E211" t="str">
            <v>B</v>
          </cell>
        </row>
        <row r="212">
          <cell r="A212">
            <v>103580</v>
          </cell>
          <cell r="B212" t="str">
            <v>PROVIDENCE MILWAUKIE HOSPITAL</v>
          </cell>
          <cell r="C212" t="str">
            <v>A</v>
          </cell>
          <cell r="D212" t="str">
            <v>A</v>
          </cell>
          <cell r="E212" t="str">
            <v>C</v>
          </cell>
        </row>
        <row r="213">
          <cell r="A213">
            <v>100350</v>
          </cell>
          <cell r="B213" t="str">
            <v>Marian Medical Center</v>
          </cell>
          <cell r="C213" t="str">
            <v>A</v>
          </cell>
          <cell r="D213" t="str">
            <v>C</v>
          </cell>
          <cell r="E213" t="str">
            <v>C</v>
          </cell>
        </row>
        <row r="214">
          <cell r="A214">
            <v>102202</v>
          </cell>
          <cell r="B214" t="str">
            <v>Detroit Receiving Hospital/University Health Center</v>
          </cell>
          <cell r="C214" t="str">
            <v>A</v>
          </cell>
          <cell r="D214" t="str">
            <v>A</v>
          </cell>
          <cell r="E214" t="str">
            <v>A</v>
          </cell>
        </row>
        <row r="215">
          <cell r="A215">
            <v>209084</v>
          </cell>
          <cell r="B215" t="str">
            <v>Methodist Le Bonheur Germantown Hospital</v>
          </cell>
          <cell r="C215" t="str">
            <v>A</v>
          </cell>
          <cell r="D215" t="str">
            <v>A</v>
          </cell>
          <cell r="E215" t="str">
            <v>A</v>
          </cell>
        </row>
        <row r="216">
          <cell r="A216">
            <v>104508</v>
          </cell>
          <cell r="B216" t="str">
            <v>Sentara Norfolk General Hospital</v>
          </cell>
          <cell r="C216" t="str">
            <v>A</v>
          </cell>
          <cell r="D216" t="str">
            <v>A</v>
          </cell>
          <cell r="E216" t="str">
            <v>A</v>
          </cell>
        </row>
        <row r="217">
          <cell r="A217">
            <v>104045</v>
          </cell>
          <cell r="B217" t="str">
            <v>Centennial Medical Center</v>
          </cell>
          <cell r="C217" t="str">
            <v>A</v>
          </cell>
          <cell r="D217" t="str">
            <v>A</v>
          </cell>
          <cell r="E217" t="str">
            <v>B</v>
          </cell>
        </row>
        <row r="218">
          <cell r="A218">
            <v>104529</v>
          </cell>
          <cell r="B218" t="str">
            <v>Inova Loudoun Hospital</v>
          </cell>
          <cell r="C218" t="str">
            <v>A</v>
          </cell>
          <cell r="D218" t="str">
            <v>A</v>
          </cell>
          <cell r="E218" t="str">
            <v>A</v>
          </cell>
        </row>
        <row r="219">
          <cell r="A219">
            <v>101224</v>
          </cell>
          <cell r="B219" t="str">
            <v>St. Margaret's Hospital</v>
          </cell>
          <cell r="C219" t="str">
            <v>B</v>
          </cell>
          <cell r="D219" t="str">
            <v>B</v>
          </cell>
          <cell r="E219" t="str">
            <v>Unknown</v>
          </cell>
        </row>
        <row r="220">
          <cell r="A220">
            <v>101937</v>
          </cell>
          <cell r="B220" t="str">
            <v>Miles Memorial Hospital</v>
          </cell>
          <cell r="C220" t="str">
            <v>A</v>
          </cell>
          <cell r="D220" t="str">
            <v>A</v>
          </cell>
          <cell r="E220" t="str">
            <v>A</v>
          </cell>
        </row>
        <row r="221">
          <cell r="A221">
            <v>103167</v>
          </cell>
          <cell r="B221" t="str">
            <v>Stanly Regional Medical Center</v>
          </cell>
          <cell r="C221" t="str">
            <v>A</v>
          </cell>
          <cell r="D221" t="str">
            <v>A</v>
          </cell>
          <cell r="E221" t="str">
            <v>B</v>
          </cell>
        </row>
        <row r="222">
          <cell r="A222">
            <v>102043</v>
          </cell>
          <cell r="B222" t="str">
            <v>Marlborough Hospital</v>
          </cell>
          <cell r="C222" t="str">
            <v>A</v>
          </cell>
          <cell r="D222" t="e">
            <v>#N/A</v>
          </cell>
          <cell r="E222" t="str">
            <v>C</v>
          </cell>
        </row>
        <row r="223">
          <cell r="A223">
            <v>104055</v>
          </cell>
          <cell r="B223" t="str">
            <v>St. Francis Hospital -Memphis</v>
          </cell>
          <cell r="C223" t="str">
            <v>A</v>
          </cell>
          <cell r="D223" t="str">
            <v>A</v>
          </cell>
          <cell r="E223" t="str">
            <v>A</v>
          </cell>
        </row>
        <row r="224">
          <cell r="A224">
            <v>101173</v>
          </cell>
          <cell r="B224" t="str">
            <v>Advocate Trinity Hospital</v>
          </cell>
          <cell r="C224" t="str">
            <v>A</v>
          </cell>
          <cell r="D224" t="str">
            <v>A</v>
          </cell>
          <cell r="E224" t="str">
            <v>A</v>
          </cell>
        </row>
        <row r="225">
          <cell r="A225">
            <v>101389</v>
          </cell>
          <cell r="B225" t="str">
            <v>St. Vincent Indianapolis Hospital</v>
          </cell>
          <cell r="C225" t="str">
            <v>A</v>
          </cell>
          <cell r="D225" t="str">
            <v>A</v>
          </cell>
          <cell r="E225" t="str">
            <v>A</v>
          </cell>
        </row>
        <row r="226">
          <cell r="A226">
            <v>100372</v>
          </cell>
          <cell r="B226" t="str">
            <v>Petaluma Valley Hospital</v>
          </cell>
          <cell r="C226" t="str">
            <v>A</v>
          </cell>
          <cell r="D226" t="str">
            <v>A</v>
          </cell>
          <cell r="E226" t="str">
            <v>C</v>
          </cell>
        </row>
        <row r="227">
          <cell r="A227">
            <v>100792</v>
          </cell>
          <cell r="B227" t="str">
            <v>Orlando Regional Medical Center</v>
          </cell>
          <cell r="C227" t="str">
            <v>A</v>
          </cell>
          <cell r="D227" t="str">
            <v>A</v>
          </cell>
          <cell r="E227" t="str">
            <v>C</v>
          </cell>
        </row>
        <row r="228">
          <cell r="A228">
            <v>101240</v>
          </cell>
          <cell r="B228" t="str">
            <v>Presence Mercy Medical Center</v>
          </cell>
          <cell r="C228" t="str">
            <v>C</v>
          </cell>
          <cell r="D228" t="str">
            <v>B</v>
          </cell>
          <cell r="E228" t="str">
            <v>B</v>
          </cell>
        </row>
        <row r="229">
          <cell r="A229">
            <v>100034</v>
          </cell>
          <cell r="B229" t="str">
            <v>Medical Center Enterprise</v>
          </cell>
          <cell r="C229" t="str">
            <v>A</v>
          </cell>
          <cell r="D229" t="str">
            <v>A</v>
          </cell>
          <cell r="E229" t="str">
            <v>A</v>
          </cell>
        </row>
        <row r="230">
          <cell r="A230">
            <v>104528</v>
          </cell>
          <cell r="B230" t="str">
            <v>Carilion New River Valley Medical Center</v>
          </cell>
          <cell r="C230" t="str">
            <v>A</v>
          </cell>
          <cell r="D230" t="str">
            <v>A</v>
          </cell>
          <cell r="E230" t="str">
            <v>A</v>
          </cell>
        </row>
        <row r="231">
          <cell r="A231">
            <v>101242</v>
          </cell>
          <cell r="B231" t="str">
            <v>Jackson Park Hospital and Medical Center</v>
          </cell>
          <cell r="C231" t="e">
            <v>#N/A</v>
          </cell>
          <cell r="D231" t="str">
            <v>F</v>
          </cell>
          <cell r="E231" t="str">
            <v>Unknown</v>
          </cell>
        </row>
        <row r="232">
          <cell r="A232">
            <v>100366</v>
          </cell>
          <cell r="B232" t="str">
            <v>Tri-City Medical Center of Oceanside</v>
          </cell>
          <cell r="C232" t="str">
            <v>B</v>
          </cell>
          <cell r="D232" t="str">
            <v>B</v>
          </cell>
          <cell r="E232" t="str">
            <v>Grade Pending</v>
          </cell>
        </row>
        <row r="233">
          <cell r="A233">
            <v>103164</v>
          </cell>
          <cell r="B233" t="str">
            <v>Rex Hospital, Inc.</v>
          </cell>
          <cell r="C233" t="str">
            <v>A</v>
          </cell>
          <cell r="D233" t="str">
            <v>A</v>
          </cell>
          <cell r="E233" t="str">
            <v>A</v>
          </cell>
        </row>
        <row r="234">
          <cell r="A234">
            <v>103567</v>
          </cell>
          <cell r="B234" t="str">
            <v>PROVIDENCE NEWBERG MEDICAL CENTER</v>
          </cell>
          <cell r="C234" t="str">
            <v>B</v>
          </cell>
          <cell r="D234" t="str">
            <v>B</v>
          </cell>
          <cell r="E234" t="str">
            <v>C</v>
          </cell>
        </row>
        <row r="235">
          <cell r="A235">
            <v>103564</v>
          </cell>
          <cell r="B235" t="str">
            <v>MERCY MEDICAL CENTER</v>
          </cell>
          <cell r="C235" t="str">
            <v>A</v>
          </cell>
          <cell r="D235" t="str">
            <v>A</v>
          </cell>
          <cell r="E235" t="str">
            <v>B</v>
          </cell>
        </row>
        <row r="236">
          <cell r="A236">
            <v>102269</v>
          </cell>
          <cell r="B236" t="str">
            <v>Fairview Southdale Hospital</v>
          </cell>
          <cell r="C236" t="str">
            <v>A</v>
          </cell>
          <cell r="D236" t="str">
            <v>A</v>
          </cell>
          <cell r="E236" t="str">
            <v>A</v>
          </cell>
        </row>
        <row r="237">
          <cell r="A237">
            <v>102114</v>
          </cell>
          <cell r="B237" t="str">
            <v>Spectrum Health Butterworth Hospital</v>
          </cell>
          <cell r="C237" t="str">
            <v>A</v>
          </cell>
          <cell r="D237" t="str">
            <v>A</v>
          </cell>
          <cell r="E237" t="str">
            <v>A</v>
          </cell>
        </row>
        <row r="238">
          <cell r="A238">
            <v>102069</v>
          </cell>
          <cell r="B238" t="str">
            <v>South Shore Hospital</v>
          </cell>
          <cell r="C238" t="str">
            <v>A</v>
          </cell>
          <cell r="D238" t="str">
            <v>A</v>
          </cell>
          <cell r="E238" t="str">
            <v>A</v>
          </cell>
        </row>
        <row r="239">
          <cell r="A239">
            <v>100867</v>
          </cell>
          <cell r="B239" t="str">
            <v>Santa Rosa Medical Center</v>
          </cell>
          <cell r="C239" t="str">
            <v>A</v>
          </cell>
          <cell r="D239" t="str">
            <v>A</v>
          </cell>
          <cell r="E239" t="str">
            <v>B</v>
          </cell>
        </row>
        <row r="240">
          <cell r="A240">
            <v>100170</v>
          </cell>
          <cell r="B240" t="str">
            <v>BANNER DEL E WEBB MEDICAL CENTER</v>
          </cell>
          <cell r="C240" t="str">
            <v>A</v>
          </cell>
          <cell r="D240" t="str">
            <v>B</v>
          </cell>
          <cell r="E240" t="str">
            <v>C</v>
          </cell>
        </row>
        <row r="241">
          <cell r="A241">
            <v>102118</v>
          </cell>
          <cell r="B241" t="str">
            <v>University of Michigan Hospitals and Health Centers</v>
          </cell>
          <cell r="C241" t="str">
            <v>A</v>
          </cell>
          <cell r="D241" t="str">
            <v>A</v>
          </cell>
          <cell r="E241" t="str">
            <v>A</v>
          </cell>
        </row>
        <row r="242">
          <cell r="A242">
            <v>103964</v>
          </cell>
          <cell r="B242" t="str">
            <v>Skyline Medical Center</v>
          </cell>
          <cell r="C242" t="str">
            <v>A</v>
          </cell>
          <cell r="D242" t="str">
            <v>A</v>
          </cell>
          <cell r="E242" t="str">
            <v>A</v>
          </cell>
        </row>
        <row r="243">
          <cell r="A243">
            <v>102160</v>
          </cell>
          <cell r="B243" t="str">
            <v>Otsego Memorial Hospital</v>
          </cell>
          <cell r="C243" t="str">
            <v>A</v>
          </cell>
          <cell r="D243" t="str">
            <v>A</v>
          </cell>
          <cell r="E243" t="str">
            <v>Unknown</v>
          </cell>
        </row>
        <row r="244">
          <cell r="A244">
            <v>102279</v>
          </cell>
          <cell r="B244" t="str">
            <v>Regions Hospital</v>
          </cell>
          <cell r="C244" t="str">
            <v>A</v>
          </cell>
          <cell r="D244" t="str">
            <v>A</v>
          </cell>
          <cell r="E244" t="str">
            <v>A</v>
          </cell>
        </row>
        <row r="245">
          <cell r="A245">
            <v>103352</v>
          </cell>
          <cell r="B245" t="str">
            <v>Mercy Regional Medical Center of Lorain</v>
          </cell>
          <cell r="C245" t="e">
            <v>#N/A</v>
          </cell>
          <cell r="D245" t="e">
            <v>#N/A</v>
          </cell>
          <cell r="E245" t="str">
            <v>A</v>
          </cell>
        </row>
        <row r="246">
          <cell r="A246">
            <v>106755</v>
          </cell>
          <cell r="B246" t="str">
            <v>Saddleback Memorial Medical Center of San Clemente</v>
          </cell>
          <cell r="C246" t="str">
            <v>A</v>
          </cell>
          <cell r="D246" t="str">
            <v>A</v>
          </cell>
          <cell r="E246" t="str">
            <v>Unknown</v>
          </cell>
        </row>
        <row r="247">
          <cell r="A247">
            <v>104253</v>
          </cell>
          <cell r="B247" t="str">
            <v>Woodland Heights Medical Center</v>
          </cell>
          <cell r="C247" t="str">
            <v>C</v>
          </cell>
          <cell r="D247" t="str">
            <v>B</v>
          </cell>
          <cell r="E247" t="str">
            <v>C</v>
          </cell>
        </row>
        <row r="248">
          <cell r="A248">
            <v>103758</v>
          </cell>
          <cell r="B248" t="str">
            <v>Lehigh Valley Hospital-Muhlenberg</v>
          </cell>
          <cell r="C248" t="str">
            <v>A</v>
          </cell>
          <cell r="D248" t="str">
            <v>A</v>
          </cell>
          <cell r="E248" t="str">
            <v>A</v>
          </cell>
        </row>
        <row r="249">
          <cell r="A249">
            <v>104789</v>
          </cell>
          <cell r="B249" t="str">
            <v>Aurora BayCare Medical Center</v>
          </cell>
          <cell r="C249" t="e">
            <v>#N/A</v>
          </cell>
          <cell r="D249" t="e">
            <v>#N/A</v>
          </cell>
          <cell r="E249" t="str">
            <v>B</v>
          </cell>
        </row>
        <row r="250">
          <cell r="A250">
            <v>100504</v>
          </cell>
          <cell r="B250" t="str">
            <v>Mercy Medical Center</v>
          </cell>
          <cell r="C250" t="str">
            <v>C</v>
          </cell>
          <cell r="D250" t="str">
            <v>C</v>
          </cell>
          <cell r="E250" t="str">
            <v>C</v>
          </cell>
        </row>
        <row r="251">
          <cell r="A251">
            <v>104104</v>
          </cell>
          <cell r="B251" t="str">
            <v>CHRISTUS Hospital-St. Elizabeth</v>
          </cell>
          <cell r="C251" t="str">
            <v>A</v>
          </cell>
          <cell r="D251" t="str">
            <v>A</v>
          </cell>
          <cell r="E251" t="str">
            <v>B</v>
          </cell>
        </row>
        <row r="252">
          <cell r="A252">
            <v>100864</v>
          </cell>
          <cell r="B252" t="str">
            <v>Florida Hospital Flagler</v>
          </cell>
          <cell r="C252" t="str">
            <v>B</v>
          </cell>
          <cell r="D252" t="str">
            <v>C</v>
          </cell>
          <cell r="E252" t="str">
            <v>A</v>
          </cell>
        </row>
        <row r="253">
          <cell r="A253">
            <v>102200</v>
          </cell>
          <cell r="B253" t="str">
            <v>Beaumont Hospital - Troy</v>
          </cell>
          <cell r="C253" t="str">
            <v>A</v>
          </cell>
          <cell r="D253" t="str">
            <v>A</v>
          </cell>
          <cell r="E253" t="str">
            <v>A</v>
          </cell>
        </row>
        <row r="254">
          <cell r="A254">
            <v>103350</v>
          </cell>
          <cell r="B254" t="str">
            <v>The Christ Hospital</v>
          </cell>
          <cell r="C254" t="str">
            <v>A</v>
          </cell>
          <cell r="D254" t="str">
            <v>A</v>
          </cell>
          <cell r="E254" t="str">
            <v>A</v>
          </cell>
        </row>
        <row r="255">
          <cell r="A255">
            <v>101283</v>
          </cell>
          <cell r="B255" t="str">
            <v>Advocate Good Samaritan Hospital</v>
          </cell>
          <cell r="C255" t="str">
            <v>A</v>
          </cell>
          <cell r="D255" t="str">
            <v>A</v>
          </cell>
          <cell r="E255" t="str">
            <v>A</v>
          </cell>
        </row>
        <row r="256">
          <cell r="A256">
            <v>208980</v>
          </cell>
          <cell r="B256" t="str">
            <v>UCSF Medical Center at Mount Zion</v>
          </cell>
          <cell r="C256" t="str">
            <v>B</v>
          </cell>
          <cell r="D256" t="str">
            <v>B</v>
          </cell>
          <cell r="E256" t="str">
            <v>Unknown</v>
          </cell>
        </row>
        <row r="257">
          <cell r="A257">
            <v>101268</v>
          </cell>
          <cell r="B257" t="str">
            <v>Edward Hospital</v>
          </cell>
          <cell r="C257" t="str">
            <v>A</v>
          </cell>
          <cell r="D257" t="str">
            <v>A</v>
          </cell>
          <cell r="E257" t="str">
            <v>A</v>
          </cell>
        </row>
        <row r="258">
          <cell r="A258">
            <v>100058</v>
          </cell>
          <cell r="B258" t="str">
            <v>Walker Baptist Medical Center</v>
          </cell>
          <cell r="C258" t="str">
            <v>A</v>
          </cell>
          <cell r="D258" t="str">
            <v>A</v>
          </cell>
          <cell r="E258" t="str">
            <v>A</v>
          </cell>
        </row>
        <row r="259">
          <cell r="A259">
            <v>104339</v>
          </cell>
          <cell r="B259" t="str">
            <v>Texas Health Presbyterian Hospital Plano</v>
          </cell>
          <cell r="C259" t="str">
            <v>A</v>
          </cell>
          <cell r="D259" t="str">
            <v>A</v>
          </cell>
          <cell r="E259" t="str">
            <v>A</v>
          </cell>
        </row>
        <row r="260">
          <cell r="A260">
            <v>101074</v>
          </cell>
          <cell r="B260" t="str">
            <v>North Fulton Hospital</v>
          </cell>
          <cell r="C260" t="str">
            <v>B</v>
          </cell>
          <cell r="D260" t="str">
            <v>B</v>
          </cell>
          <cell r="E260" t="str">
            <v>A</v>
          </cell>
        </row>
        <row r="261">
          <cell r="A261">
            <v>102085</v>
          </cell>
          <cell r="B261" t="str">
            <v>Metrowest Medical Center</v>
          </cell>
          <cell r="C261" t="str">
            <v>A</v>
          </cell>
          <cell r="D261" t="str">
            <v>A</v>
          </cell>
          <cell r="E261" t="str">
            <v>A</v>
          </cell>
        </row>
        <row r="262">
          <cell r="A262">
            <v>102414</v>
          </cell>
          <cell r="B262" t="str">
            <v>Baptist Memorial Hospital Golden Triangle</v>
          </cell>
          <cell r="C262" t="str">
            <v>A</v>
          </cell>
          <cell r="D262" t="str">
            <v>A</v>
          </cell>
          <cell r="E262" t="str">
            <v>A</v>
          </cell>
        </row>
        <row r="263">
          <cell r="A263">
            <v>209030</v>
          </cell>
          <cell r="B263" t="str">
            <v>Spectrum Health Blodgett Hospital</v>
          </cell>
          <cell r="C263" t="str">
            <v>A</v>
          </cell>
          <cell r="D263" t="str">
            <v>A</v>
          </cell>
          <cell r="E263" t="str">
            <v>Unknown</v>
          </cell>
        </row>
        <row r="264">
          <cell r="A264">
            <v>104329</v>
          </cell>
          <cell r="B264" t="str">
            <v>Palestine Regional Medical Center-East</v>
          </cell>
          <cell r="C264" t="str">
            <v>A</v>
          </cell>
          <cell r="D264" t="str">
            <v>A</v>
          </cell>
          <cell r="E264" t="str">
            <v>C</v>
          </cell>
        </row>
        <row r="265">
          <cell r="A265">
            <v>154388</v>
          </cell>
          <cell r="B265" t="str">
            <v>Sutter Memorial Hospital of Sacramento</v>
          </cell>
          <cell r="C265" t="str">
            <v>A</v>
          </cell>
          <cell r="D265" t="str">
            <v>A</v>
          </cell>
          <cell r="E265" t="str">
            <v>Unknown</v>
          </cell>
        </row>
        <row r="266">
          <cell r="A266">
            <v>100944</v>
          </cell>
          <cell r="B266" t="str">
            <v>Engelwood Community Hospital</v>
          </cell>
          <cell r="C266" t="str">
            <v>A</v>
          </cell>
          <cell r="D266" t="str">
            <v>A</v>
          </cell>
          <cell r="E266" t="str">
            <v>B</v>
          </cell>
        </row>
        <row r="267">
          <cell r="A267">
            <v>102278</v>
          </cell>
          <cell r="B267" t="str">
            <v>St. Francis Regional Medical Center</v>
          </cell>
          <cell r="C267" t="str">
            <v>A</v>
          </cell>
          <cell r="D267" t="str">
            <v>A</v>
          </cell>
          <cell r="E267" t="str">
            <v>A</v>
          </cell>
        </row>
        <row r="268">
          <cell r="A268">
            <v>100921</v>
          </cell>
          <cell r="B268" t="str">
            <v>West Palm Hospital</v>
          </cell>
          <cell r="C268" t="str">
            <v>A</v>
          </cell>
          <cell r="D268" t="str">
            <v>A</v>
          </cell>
          <cell r="E268" t="str">
            <v>A</v>
          </cell>
        </row>
        <row r="269">
          <cell r="A269">
            <v>101952</v>
          </cell>
          <cell r="B269" t="str">
            <v>Eastern Maine Medical Center</v>
          </cell>
          <cell r="C269" t="str">
            <v>A</v>
          </cell>
          <cell r="D269" t="str">
            <v>A</v>
          </cell>
          <cell r="E269" t="str">
            <v>A</v>
          </cell>
        </row>
        <row r="270">
          <cell r="A270">
            <v>101184</v>
          </cell>
          <cell r="B270" t="str">
            <v>OSF St. Mary Medical Center</v>
          </cell>
          <cell r="C270" t="str">
            <v>A</v>
          </cell>
          <cell r="D270" t="str">
            <v>A</v>
          </cell>
          <cell r="E270" t="str">
            <v>A</v>
          </cell>
        </row>
        <row r="271">
          <cell r="A271">
            <v>102122</v>
          </cell>
          <cell r="B271" t="str">
            <v>Dickinson County Healthcare System</v>
          </cell>
          <cell r="C271" t="str">
            <v>A</v>
          </cell>
          <cell r="D271" t="str">
            <v>A</v>
          </cell>
          <cell r="E271" t="str">
            <v>B</v>
          </cell>
        </row>
        <row r="272">
          <cell r="A272">
            <v>103124</v>
          </cell>
          <cell r="B272" t="str">
            <v>Duke University Hospital</v>
          </cell>
          <cell r="C272" t="str">
            <v>A</v>
          </cell>
          <cell r="D272" t="str">
            <v>A</v>
          </cell>
          <cell r="E272" t="str">
            <v>B</v>
          </cell>
        </row>
        <row r="273">
          <cell r="A273">
            <v>104518</v>
          </cell>
          <cell r="B273" t="str">
            <v>Mary Washington Hospital</v>
          </cell>
          <cell r="C273" t="str">
            <v>B</v>
          </cell>
          <cell r="D273" t="str">
            <v>B</v>
          </cell>
          <cell r="E273" t="str">
            <v>A</v>
          </cell>
        </row>
        <row r="274">
          <cell r="A274">
            <v>100711</v>
          </cell>
          <cell r="B274" t="str">
            <v>Centura Health-St. Anthony North Hospital</v>
          </cell>
          <cell r="C274" t="str">
            <v>B</v>
          </cell>
          <cell r="D274" t="str">
            <v>C</v>
          </cell>
          <cell r="E274" t="str">
            <v>C</v>
          </cell>
        </row>
        <row r="275">
          <cell r="A275">
            <v>103253</v>
          </cell>
          <cell r="B275" t="str">
            <v>Riverside Methodist Hospital</v>
          </cell>
          <cell r="C275" t="str">
            <v>A</v>
          </cell>
          <cell r="D275" t="str">
            <v>A</v>
          </cell>
          <cell r="E275" t="str">
            <v>A</v>
          </cell>
        </row>
        <row r="276">
          <cell r="A276">
            <v>100441</v>
          </cell>
          <cell r="B276" t="str">
            <v>St. John's Health Center of Santa Monica</v>
          </cell>
          <cell r="C276" t="str">
            <v>A</v>
          </cell>
          <cell r="D276" t="str">
            <v>A</v>
          </cell>
          <cell r="E276" t="str">
            <v>A</v>
          </cell>
        </row>
        <row r="277">
          <cell r="A277">
            <v>101352</v>
          </cell>
          <cell r="B277" t="str">
            <v>Parkview Regional Medical Center</v>
          </cell>
          <cell r="C277" t="str">
            <v>B</v>
          </cell>
          <cell r="D277" t="str">
            <v>C</v>
          </cell>
          <cell r="E277" t="str">
            <v>C</v>
          </cell>
        </row>
        <row r="278">
          <cell r="A278">
            <v>104749</v>
          </cell>
          <cell r="B278" t="str">
            <v>St. Clare Hospital</v>
          </cell>
          <cell r="C278" t="str">
            <v>A</v>
          </cell>
          <cell r="D278" t="str">
            <v>B</v>
          </cell>
          <cell r="E278" t="str">
            <v>A</v>
          </cell>
        </row>
        <row r="279">
          <cell r="A279">
            <v>104620</v>
          </cell>
          <cell r="B279" t="str">
            <v>Overlake Hospital Medical Center</v>
          </cell>
          <cell r="C279" t="str">
            <v>A</v>
          </cell>
          <cell r="D279" t="str">
            <v>A</v>
          </cell>
          <cell r="E279" t="str">
            <v>C</v>
          </cell>
        </row>
        <row r="280">
          <cell r="A280">
            <v>104770</v>
          </cell>
          <cell r="B280" t="str">
            <v>University of Wisconsin Hospital and Clinics</v>
          </cell>
          <cell r="C280" t="str">
            <v>C</v>
          </cell>
          <cell r="D280" t="str">
            <v>C</v>
          </cell>
          <cell r="E280" t="str">
            <v>C</v>
          </cell>
        </row>
        <row r="281">
          <cell r="A281">
            <v>101225</v>
          </cell>
          <cell r="B281" t="str">
            <v>St. Joseph's Hospital of Breese</v>
          </cell>
          <cell r="C281" t="str">
            <v>A</v>
          </cell>
          <cell r="D281" t="str">
            <v>A</v>
          </cell>
          <cell r="E281" t="str">
            <v>A</v>
          </cell>
        </row>
        <row r="282">
          <cell r="A282">
            <v>104022</v>
          </cell>
          <cell r="B282" t="str">
            <v>Fort Loudoun Medical Center</v>
          </cell>
          <cell r="C282" t="str">
            <v>B</v>
          </cell>
          <cell r="D282" t="str">
            <v>B</v>
          </cell>
          <cell r="E282" t="str">
            <v>C</v>
          </cell>
        </row>
        <row r="283">
          <cell r="A283">
            <v>104100</v>
          </cell>
          <cell r="B283" t="str">
            <v>Laredo Medical Center</v>
          </cell>
          <cell r="C283" t="str">
            <v>A</v>
          </cell>
          <cell r="D283" t="str">
            <v>A</v>
          </cell>
          <cell r="E283" t="str">
            <v>B</v>
          </cell>
        </row>
        <row r="284">
          <cell r="A284">
            <v>103328</v>
          </cell>
          <cell r="B284" t="str">
            <v>Ashtabula County Medical Center</v>
          </cell>
          <cell r="C284" t="str">
            <v>B</v>
          </cell>
          <cell r="D284" t="str">
            <v>A</v>
          </cell>
          <cell r="E284" t="str">
            <v>B</v>
          </cell>
        </row>
        <row r="285">
          <cell r="A285">
            <v>100565</v>
          </cell>
          <cell r="B285" t="str">
            <v>Methodist Hospital of Sacramento</v>
          </cell>
          <cell r="C285" t="str">
            <v>A</v>
          </cell>
          <cell r="D285" t="str">
            <v>A</v>
          </cell>
          <cell r="E285" t="str">
            <v>C</v>
          </cell>
        </row>
        <row r="286">
          <cell r="A286">
            <v>102540</v>
          </cell>
          <cell r="B286" t="str">
            <v>SSM St. Joseph Hospital West</v>
          </cell>
          <cell r="C286" t="str">
            <v>A</v>
          </cell>
          <cell r="D286" t="str">
            <v>A</v>
          </cell>
          <cell r="E286" t="str">
            <v>A</v>
          </cell>
        </row>
        <row r="287">
          <cell r="A287">
            <v>103047</v>
          </cell>
          <cell r="B287" t="str">
            <v>Community Memorial Hospital of Hamilton</v>
          </cell>
          <cell r="C287" t="e">
            <v>#N/A</v>
          </cell>
          <cell r="D287" t="e">
            <v>#N/A</v>
          </cell>
          <cell r="E287" t="str">
            <v>A</v>
          </cell>
        </row>
        <row r="288">
          <cell r="A288">
            <v>102786</v>
          </cell>
          <cell r="B288" t="str">
            <v>Valley Hospital of Ridgewood</v>
          </cell>
          <cell r="C288" t="str">
            <v>A</v>
          </cell>
          <cell r="D288" t="str">
            <v>A</v>
          </cell>
          <cell r="E288" t="str">
            <v>A</v>
          </cell>
        </row>
        <row r="289">
          <cell r="A289">
            <v>103612</v>
          </cell>
          <cell r="B289" t="str">
            <v>Holy Spirit Hospital</v>
          </cell>
          <cell r="C289" t="str">
            <v>A</v>
          </cell>
          <cell r="D289" t="str">
            <v>A</v>
          </cell>
          <cell r="E289" t="str">
            <v>A</v>
          </cell>
        </row>
        <row r="290">
          <cell r="A290">
            <v>101177</v>
          </cell>
          <cell r="B290" t="str">
            <v>St. John's Hospital of Springfield</v>
          </cell>
          <cell r="C290" t="str">
            <v>A</v>
          </cell>
          <cell r="D290" t="str">
            <v>A</v>
          </cell>
          <cell r="E290" t="str">
            <v>C</v>
          </cell>
        </row>
        <row r="291">
          <cell r="A291">
            <v>102731</v>
          </cell>
          <cell r="B291" t="str">
            <v>St. Rose Dominican Hospitals - Rose de Lima Campus</v>
          </cell>
          <cell r="C291" t="str">
            <v>A</v>
          </cell>
          <cell r="D291" t="str">
            <v>A</v>
          </cell>
          <cell r="E291" t="str">
            <v>A</v>
          </cell>
        </row>
        <row r="292">
          <cell r="A292">
            <v>101837</v>
          </cell>
          <cell r="B292" t="str">
            <v>Jennings American Legion Hospital</v>
          </cell>
          <cell r="C292" t="str">
            <v>A</v>
          </cell>
          <cell r="D292" t="str">
            <v>A</v>
          </cell>
          <cell r="E292" t="str">
            <v>C</v>
          </cell>
        </row>
        <row r="293">
          <cell r="A293">
            <v>103050</v>
          </cell>
          <cell r="B293" t="str">
            <v>Phelps Memorial Hospital Center</v>
          </cell>
          <cell r="C293" t="str">
            <v>B</v>
          </cell>
          <cell r="D293" t="str">
            <v>C</v>
          </cell>
          <cell r="E293" t="str">
            <v>C</v>
          </cell>
        </row>
        <row r="294">
          <cell r="A294">
            <v>100351</v>
          </cell>
          <cell r="B294" t="str">
            <v>Sutter General Hospital</v>
          </cell>
          <cell r="C294" t="str">
            <v>A</v>
          </cell>
          <cell r="D294" t="str">
            <v>A</v>
          </cell>
          <cell r="E294" t="str">
            <v>B</v>
          </cell>
        </row>
        <row r="295">
          <cell r="A295">
            <v>102743</v>
          </cell>
          <cell r="B295" t="str">
            <v>Renown South Meadows Medical Center</v>
          </cell>
          <cell r="C295" t="str">
            <v>C</v>
          </cell>
          <cell r="D295" t="str">
            <v>C</v>
          </cell>
          <cell r="E295" t="str">
            <v>C</v>
          </cell>
        </row>
        <row r="296">
          <cell r="A296">
            <v>104327</v>
          </cell>
          <cell r="B296" t="str">
            <v>Texas Health Presbyterian Hospital Denton</v>
          </cell>
          <cell r="C296" t="str">
            <v>A</v>
          </cell>
          <cell r="D296" t="str">
            <v>A</v>
          </cell>
          <cell r="E296" t="str">
            <v>B</v>
          </cell>
        </row>
        <row r="297">
          <cell r="A297">
            <v>102084</v>
          </cell>
          <cell r="B297" t="str">
            <v>Merrimack Valley Hospital</v>
          </cell>
          <cell r="C297" t="str">
            <v>C</v>
          </cell>
          <cell r="D297" t="str">
            <v>C</v>
          </cell>
          <cell r="E297" t="str">
            <v>C</v>
          </cell>
        </row>
        <row r="298">
          <cell r="A298">
            <v>102816</v>
          </cell>
          <cell r="B298" t="str">
            <v>Saint Clare's Hospital of Denville</v>
          </cell>
          <cell r="C298" t="str">
            <v>A</v>
          </cell>
          <cell r="D298" t="str">
            <v>A</v>
          </cell>
          <cell r="E298" t="str">
            <v>A</v>
          </cell>
        </row>
        <row r="299">
          <cell r="A299">
            <v>102589</v>
          </cell>
          <cell r="B299" t="str">
            <v>St. Vincent Healthcare</v>
          </cell>
          <cell r="C299" t="str">
            <v>A</v>
          </cell>
          <cell r="D299" t="str">
            <v>B</v>
          </cell>
          <cell r="E299" t="str">
            <v>Unknown</v>
          </cell>
        </row>
        <row r="300">
          <cell r="A300">
            <v>100449</v>
          </cell>
          <cell r="B300" t="str">
            <v>Sutter East Bay Hospitals dba Alta Bates Summit Medical Center Alta Bates Campus</v>
          </cell>
          <cell r="C300" t="str">
            <v>A</v>
          </cell>
          <cell r="D300" t="str">
            <v>A</v>
          </cell>
          <cell r="E300" t="str">
            <v>C</v>
          </cell>
        </row>
        <row r="301">
          <cell r="A301">
            <v>104014</v>
          </cell>
          <cell r="B301" t="str">
            <v>St. Thomas Hospital</v>
          </cell>
          <cell r="C301" t="str">
            <v>A</v>
          </cell>
          <cell r="D301" t="str">
            <v>A</v>
          </cell>
          <cell r="E301" t="str">
            <v>A</v>
          </cell>
        </row>
        <row r="302">
          <cell r="A302">
            <v>104903</v>
          </cell>
          <cell r="B302" t="str">
            <v>Methodist Mansfield Medical Center</v>
          </cell>
          <cell r="C302" t="str">
            <v>A</v>
          </cell>
          <cell r="D302" t="str">
            <v>A</v>
          </cell>
          <cell r="E302" t="str">
            <v>B</v>
          </cell>
        </row>
        <row r="303">
          <cell r="A303">
            <v>100024</v>
          </cell>
          <cell r="B303" t="str">
            <v>Cullman Regional Medical Center</v>
          </cell>
          <cell r="C303" t="str">
            <v>A</v>
          </cell>
          <cell r="D303" t="str">
            <v>A</v>
          </cell>
          <cell r="E303" t="str">
            <v>B</v>
          </cell>
        </row>
        <row r="304">
          <cell r="A304">
            <v>102073</v>
          </cell>
          <cell r="B304" t="str">
            <v>Brigham And Women's Hospital</v>
          </cell>
          <cell r="C304" t="str">
            <v>A</v>
          </cell>
          <cell r="D304" t="str">
            <v>A</v>
          </cell>
          <cell r="E304" t="str">
            <v>A</v>
          </cell>
        </row>
        <row r="305">
          <cell r="A305">
            <v>101059</v>
          </cell>
          <cell r="B305" t="str">
            <v>COLISEUM MEDICAL CENTERS</v>
          </cell>
          <cell r="C305" t="str">
            <v>A</v>
          </cell>
          <cell r="D305" t="str">
            <v>A</v>
          </cell>
          <cell r="E305" t="str">
            <v>B</v>
          </cell>
        </row>
        <row r="306">
          <cell r="A306">
            <v>101267</v>
          </cell>
          <cell r="B306" t="str">
            <v>Swedish American Hospital</v>
          </cell>
          <cell r="C306" t="str">
            <v>A</v>
          </cell>
          <cell r="D306" t="str">
            <v>A</v>
          </cell>
          <cell r="E306" t="str">
            <v>B</v>
          </cell>
        </row>
        <row r="307">
          <cell r="A307">
            <v>100359</v>
          </cell>
          <cell r="B307" t="str">
            <v>Doctors Hospital of Manteca</v>
          </cell>
          <cell r="C307" t="str">
            <v>C</v>
          </cell>
          <cell r="D307" t="str">
            <v>C</v>
          </cell>
          <cell r="E307" t="str">
            <v>B</v>
          </cell>
        </row>
        <row r="308">
          <cell r="A308">
            <v>101958</v>
          </cell>
          <cell r="B308" t="str">
            <v>Maine Coast Memorial Hospital</v>
          </cell>
          <cell r="C308" t="str">
            <v>A</v>
          </cell>
          <cell r="D308" t="str">
            <v>A</v>
          </cell>
          <cell r="E308" t="str">
            <v>C</v>
          </cell>
        </row>
        <row r="309">
          <cell r="A309">
            <v>104456</v>
          </cell>
          <cell r="B309" t="str">
            <v>Logan Regional Hospital</v>
          </cell>
          <cell r="C309" t="str">
            <v>B</v>
          </cell>
          <cell r="D309" t="str">
            <v>B</v>
          </cell>
          <cell r="E309" t="str">
            <v>C</v>
          </cell>
        </row>
        <row r="310">
          <cell r="A310">
            <v>100101</v>
          </cell>
          <cell r="B310" t="str">
            <v>Jack Hughston Memorial Hospital</v>
          </cell>
          <cell r="C310" t="str">
            <v>A</v>
          </cell>
          <cell r="D310" t="str">
            <v>A</v>
          </cell>
          <cell r="E310" t="str">
            <v>A</v>
          </cell>
        </row>
        <row r="311">
          <cell r="A311">
            <v>100526</v>
          </cell>
          <cell r="B311" t="str">
            <v>St. Vincent Medical Center of Los Angeles</v>
          </cell>
          <cell r="C311" t="str">
            <v>B</v>
          </cell>
          <cell r="D311" t="str">
            <v>B</v>
          </cell>
          <cell r="E311" t="str">
            <v>C</v>
          </cell>
        </row>
        <row r="312">
          <cell r="A312">
            <v>100127</v>
          </cell>
          <cell r="B312" t="str">
            <v>Verde Valley Medical Center</v>
          </cell>
          <cell r="C312" t="str">
            <v>A</v>
          </cell>
          <cell r="D312" t="str">
            <v>A</v>
          </cell>
          <cell r="E312" t="str">
            <v>B</v>
          </cell>
        </row>
        <row r="313">
          <cell r="A313">
            <v>103714</v>
          </cell>
          <cell r="B313" t="str">
            <v>ACMH Hospital</v>
          </cell>
          <cell r="C313" t="e">
            <v>#N/A</v>
          </cell>
          <cell r="D313" t="str">
            <v>A</v>
          </cell>
          <cell r="E313" t="str">
            <v>A</v>
          </cell>
        </row>
        <row r="314">
          <cell r="A314">
            <v>103613</v>
          </cell>
          <cell r="B314" t="str">
            <v>Geisinger Medical Center</v>
          </cell>
          <cell r="C314" t="str">
            <v>A</v>
          </cell>
          <cell r="D314" t="str">
            <v>A</v>
          </cell>
          <cell r="E314" t="str">
            <v>C</v>
          </cell>
        </row>
        <row r="315">
          <cell r="A315">
            <v>103361</v>
          </cell>
          <cell r="B315" t="str">
            <v>University Hospitals Geauga Medical Center</v>
          </cell>
          <cell r="C315" t="str">
            <v>A</v>
          </cell>
          <cell r="D315" t="str">
            <v>A</v>
          </cell>
          <cell r="E315" t="str">
            <v>A</v>
          </cell>
        </row>
        <row r="316">
          <cell r="A316">
            <v>103290</v>
          </cell>
          <cell r="B316" t="str">
            <v>Fisher-Titus Medical Center</v>
          </cell>
          <cell r="C316" t="str">
            <v>A</v>
          </cell>
          <cell r="D316" t="str">
            <v>A</v>
          </cell>
          <cell r="E316" t="str">
            <v>Unknown</v>
          </cell>
        </row>
        <row r="317">
          <cell r="A317">
            <v>103262</v>
          </cell>
          <cell r="B317" t="str">
            <v>Grant Medical Center</v>
          </cell>
          <cell r="C317" t="str">
            <v>A</v>
          </cell>
          <cell r="D317" t="str">
            <v>A</v>
          </cell>
          <cell r="E317" t="str">
            <v>A</v>
          </cell>
        </row>
        <row r="318">
          <cell r="A318">
            <v>101281</v>
          </cell>
          <cell r="B318" t="str">
            <v>Northwestern Memorial Hospital</v>
          </cell>
          <cell r="C318" t="str">
            <v>A</v>
          </cell>
          <cell r="D318" t="str">
            <v>A</v>
          </cell>
          <cell r="E318" t="str">
            <v>A</v>
          </cell>
        </row>
        <row r="319">
          <cell r="A319">
            <v>102037</v>
          </cell>
          <cell r="B319" t="str">
            <v>Wing Memorial Hospital &amp; Medical Centers</v>
          </cell>
          <cell r="C319" t="str">
            <v>A</v>
          </cell>
          <cell r="D319" t="str">
            <v>A</v>
          </cell>
          <cell r="E319" t="str">
            <v>A</v>
          </cell>
        </row>
        <row r="320">
          <cell r="A320">
            <v>102083</v>
          </cell>
          <cell r="B320" t="str">
            <v>Lahey Hospital and Medical Center</v>
          </cell>
          <cell r="C320" t="str">
            <v>A</v>
          </cell>
          <cell r="D320" t="str">
            <v>A</v>
          </cell>
          <cell r="E320" t="str">
            <v>A</v>
          </cell>
        </row>
        <row r="321">
          <cell r="A321">
            <v>100608</v>
          </cell>
          <cell r="B321" t="str">
            <v>Kaiser Foundation Hospital - Fresno</v>
          </cell>
          <cell r="C321" t="str">
            <v>A</v>
          </cell>
          <cell r="D321" t="str">
            <v>A</v>
          </cell>
          <cell r="E321" t="str">
            <v>B</v>
          </cell>
        </row>
        <row r="322">
          <cell r="A322">
            <v>102831</v>
          </cell>
          <cell r="B322" t="str">
            <v>Saint Barnabas Medical Center</v>
          </cell>
          <cell r="C322" t="str">
            <v>A</v>
          </cell>
          <cell r="D322" t="str">
            <v>A</v>
          </cell>
          <cell r="E322" t="str">
            <v>A</v>
          </cell>
        </row>
        <row r="323">
          <cell r="A323">
            <v>102052</v>
          </cell>
          <cell r="B323" t="str">
            <v>Mercy Medical Center of Springfield</v>
          </cell>
          <cell r="C323" t="str">
            <v>C</v>
          </cell>
          <cell r="D323" t="str">
            <v>C</v>
          </cell>
          <cell r="E323" t="str">
            <v>B</v>
          </cell>
        </row>
        <row r="324">
          <cell r="A324">
            <v>100958</v>
          </cell>
          <cell r="B324" t="str">
            <v>Cleveland Clinic Florida</v>
          </cell>
          <cell r="C324" t="str">
            <v>B</v>
          </cell>
          <cell r="D324" t="str">
            <v>A</v>
          </cell>
          <cell r="E324" t="str">
            <v>A</v>
          </cell>
        </row>
        <row r="325">
          <cell r="A325">
            <v>101391</v>
          </cell>
          <cell r="B325" t="str">
            <v>Saint John's Health System</v>
          </cell>
          <cell r="C325" t="str">
            <v>C</v>
          </cell>
          <cell r="D325" t="str">
            <v>B</v>
          </cell>
          <cell r="E325" t="str">
            <v>A</v>
          </cell>
        </row>
        <row r="326">
          <cell r="A326">
            <v>101241</v>
          </cell>
          <cell r="B326" t="str">
            <v>Centegra Hospital - Woodstock</v>
          </cell>
          <cell r="C326" t="str">
            <v>B</v>
          </cell>
          <cell r="D326" t="str">
            <v>B</v>
          </cell>
          <cell r="E326" t="str">
            <v>C</v>
          </cell>
        </row>
        <row r="327">
          <cell r="A327">
            <v>103857</v>
          </cell>
          <cell r="B327" t="str">
            <v>McLeod Medical Center Dillon</v>
          </cell>
          <cell r="C327" t="str">
            <v>A</v>
          </cell>
          <cell r="D327" t="str">
            <v>A</v>
          </cell>
          <cell r="E327" t="str">
            <v>Unknown</v>
          </cell>
        </row>
        <row r="328">
          <cell r="A328">
            <v>101960</v>
          </cell>
          <cell r="B328" t="str">
            <v>Pen Bay Medical Center</v>
          </cell>
          <cell r="C328" t="str">
            <v>A</v>
          </cell>
          <cell r="D328" t="str">
            <v>A</v>
          </cell>
          <cell r="E328" t="str">
            <v>A</v>
          </cell>
        </row>
        <row r="329">
          <cell r="A329">
            <v>100326</v>
          </cell>
          <cell r="B329" t="str">
            <v>St. Joseph Hospital of Orange</v>
          </cell>
          <cell r="C329" t="str">
            <v>C</v>
          </cell>
          <cell r="D329" t="str">
            <v>C</v>
          </cell>
          <cell r="E329" t="str">
            <v>A</v>
          </cell>
        </row>
        <row r="330">
          <cell r="A330">
            <v>102282</v>
          </cell>
          <cell r="B330" t="str">
            <v>Austin Medical Center</v>
          </cell>
          <cell r="C330" t="str">
            <v>A</v>
          </cell>
          <cell r="D330" t="str">
            <v>A</v>
          </cell>
          <cell r="E330" t="str">
            <v>A</v>
          </cell>
        </row>
        <row r="331">
          <cell r="A331">
            <v>208964</v>
          </cell>
          <cell r="B331" t="str">
            <v>Hallmark Health System Lawrence Memorial Hospital of Medford</v>
          </cell>
          <cell r="C331" t="str">
            <v>A</v>
          </cell>
          <cell r="D331" t="str">
            <v>A</v>
          </cell>
          <cell r="E331" t="str">
            <v>A</v>
          </cell>
        </row>
        <row r="332">
          <cell r="A332">
            <v>101007</v>
          </cell>
          <cell r="B332" t="str">
            <v>St. Joseph's Hospital</v>
          </cell>
          <cell r="C332" t="str">
            <v>A</v>
          </cell>
          <cell r="D332" t="str">
            <v>A</v>
          </cell>
          <cell r="E332" t="str">
            <v>A</v>
          </cell>
        </row>
        <row r="333">
          <cell r="A333">
            <v>101246</v>
          </cell>
          <cell r="B333" t="str">
            <v>Advocate Illinois Masonic Medical Center</v>
          </cell>
          <cell r="C333" t="str">
            <v>A</v>
          </cell>
          <cell r="D333" t="str">
            <v>A</v>
          </cell>
          <cell r="E333" t="str">
            <v>A</v>
          </cell>
        </row>
        <row r="334">
          <cell r="A334">
            <v>104679</v>
          </cell>
          <cell r="B334" t="str">
            <v>Monongalia General Hospital</v>
          </cell>
          <cell r="C334" t="str">
            <v>B</v>
          </cell>
          <cell r="D334" t="str">
            <v>B</v>
          </cell>
          <cell r="E334" t="str">
            <v>A</v>
          </cell>
        </row>
        <row r="335">
          <cell r="A335">
            <v>101264</v>
          </cell>
          <cell r="B335" t="str">
            <v>Presence Saint Joseph Hospital</v>
          </cell>
          <cell r="C335" t="str">
            <v>A</v>
          </cell>
          <cell r="D335" t="str">
            <v>C</v>
          </cell>
          <cell r="E335" t="str">
            <v>C</v>
          </cell>
        </row>
        <row r="336">
          <cell r="A336">
            <v>103142</v>
          </cell>
          <cell r="B336" t="str">
            <v>Wilkes Regional Medical Center</v>
          </cell>
          <cell r="C336" t="str">
            <v>C</v>
          </cell>
          <cell r="D336" t="str">
            <v>C</v>
          </cell>
          <cell r="E336" t="str">
            <v>Unknown</v>
          </cell>
        </row>
        <row r="337">
          <cell r="A337">
            <v>102286</v>
          </cell>
          <cell r="B337" t="str">
            <v>Fairview Northland Medical Center</v>
          </cell>
          <cell r="C337" t="str">
            <v>A</v>
          </cell>
          <cell r="D337" t="str">
            <v>A</v>
          </cell>
          <cell r="E337" t="str">
            <v>Unknown</v>
          </cell>
        </row>
        <row r="338">
          <cell r="A338">
            <v>103054</v>
          </cell>
          <cell r="B338" t="str">
            <v>Hudson Valley Hospital Center</v>
          </cell>
          <cell r="C338" t="str">
            <v>A</v>
          </cell>
          <cell r="D338" t="str">
            <v>B</v>
          </cell>
          <cell r="E338" t="str">
            <v>A</v>
          </cell>
        </row>
        <row r="339">
          <cell r="A339">
            <v>103993</v>
          </cell>
          <cell r="B339" t="str">
            <v>Methodist University Hospital</v>
          </cell>
          <cell r="C339" t="str">
            <v>A</v>
          </cell>
          <cell r="D339" t="str">
            <v>A</v>
          </cell>
          <cell r="E339" t="str">
            <v>A</v>
          </cell>
        </row>
        <row r="340">
          <cell r="A340">
            <v>104585</v>
          </cell>
          <cell r="B340" t="str">
            <v>Bon Secours St. Francis Medical Center</v>
          </cell>
          <cell r="C340" t="str">
            <v>B</v>
          </cell>
          <cell r="D340" t="str">
            <v>A</v>
          </cell>
          <cell r="E340" t="str">
            <v>C</v>
          </cell>
        </row>
        <row r="341">
          <cell r="A341">
            <v>102505</v>
          </cell>
          <cell r="B341" t="str">
            <v>SSM DePaul Health Center</v>
          </cell>
          <cell r="C341" t="str">
            <v>A</v>
          </cell>
          <cell r="D341" t="str">
            <v>A</v>
          </cell>
          <cell r="E341" t="str">
            <v>C</v>
          </cell>
        </row>
        <row r="342">
          <cell r="A342">
            <v>104091</v>
          </cell>
          <cell r="B342" t="str">
            <v>United Regional Health Care System</v>
          </cell>
          <cell r="C342" t="str">
            <v>A</v>
          </cell>
          <cell r="D342" t="str">
            <v>A</v>
          </cell>
          <cell r="E342" t="str">
            <v>A</v>
          </cell>
        </row>
        <row r="343">
          <cell r="A343">
            <v>103872</v>
          </cell>
          <cell r="B343" t="str">
            <v>Greer Memorial Hospital</v>
          </cell>
          <cell r="C343" t="str">
            <v>A</v>
          </cell>
          <cell r="D343" t="str">
            <v>A</v>
          </cell>
          <cell r="E343" t="str">
            <v>B</v>
          </cell>
        </row>
        <row r="344">
          <cell r="A344">
            <v>100861</v>
          </cell>
          <cell r="B344" t="str">
            <v>Shands at the University of Florida</v>
          </cell>
          <cell r="C344" t="str">
            <v>A</v>
          </cell>
          <cell r="D344" t="str">
            <v>A</v>
          </cell>
          <cell r="E344" t="str">
            <v>C</v>
          </cell>
        </row>
        <row r="345">
          <cell r="A345">
            <v>103551</v>
          </cell>
          <cell r="B345" t="str">
            <v>PROVIDENCE ST VINCENT MEDICAL CENTER</v>
          </cell>
          <cell r="C345" t="str">
            <v>B</v>
          </cell>
          <cell r="D345" t="str">
            <v>B</v>
          </cell>
          <cell r="E345" t="str">
            <v>B</v>
          </cell>
        </row>
        <row r="346">
          <cell r="A346">
            <v>100898</v>
          </cell>
          <cell r="B346" t="str">
            <v>Larkin Community Hospital</v>
          </cell>
          <cell r="C346" t="str">
            <v>A</v>
          </cell>
          <cell r="D346" t="str">
            <v>D</v>
          </cell>
          <cell r="E346" t="str">
            <v>Grade Pending</v>
          </cell>
        </row>
        <row r="347">
          <cell r="A347">
            <v>104531</v>
          </cell>
          <cell r="B347" t="str">
            <v>Prince William Hospital</v>
          </cell>
          <cell r="C347" t="str">
            <v>A</v>
          </cell>
          <cell r="D347" t="str">
            <v>B</v>
          </cell>
          <cell r="E347" t="str">
            <v>C</v>
          </cell>
        </row>
        <row r="348">
          <cell r="A348">
            <v>101286</v>
          </cell>
          <cell r="B348" t="str">
            <v>Advocate Good Shepherd Hospital</v>
          </cell>
          <cell r="C348" t="str">
            <v>A</v>
          </cell>
          <cell r="D348" t="str">
            <v>A</v>
          </cell>
          <cell r="E348" t="str">
            <v>A</v>
          </cell>
        </row>
        <row r="349">
          <cell r="A349">
            <v>101122</v>
          </cell>
          <cell r="B349" t="str">
            <v>Straub Clinic &amp; Hospital</v>
          </cell>
          <cell r="C349" t="str">
            <v>A</v>
          </cell>
          <cell r="D349" t="str">
            <v>B</v>
          </cell>
          <cell r="E349" t="str">
            <v>A</v>
          </cell>
        </row>
        <row r="350">
          <cell r="A350">
            <v>101287</v>
          </cell>
          <cell r="B350" t="str">
            <v>Adventist GlenOaks Hospital</v>
          </cell>
          <cell r="C350" t="str">
            <v>B</v>
          </cell>
          <cell r="D350" t="str">
            <v>C</v>
          </cell>
          <cell r="E350" t="str">
            <v>A</v>
          </cell>
        </row>
        <row r="351">
          <cell r="A351">
            <v>104688</v>
          </cell>
          <cell r="B351" t="str">
            <v>Fairmont General Hospital</v>
          </cell>
          <cell r="C351" t="str">
            <v>A</v>
          </cell>
          <cell r="D351" t="str">
            <v>A</v>
          </cell>
          <cell r="E351" t="str">
            <v>A</v>
          </cell>
        </row>
        <row r="352">
          <cell r="A352">
            <v>102243</v>
          </cell>
          <cell r="B352" t="str">
            <v>Cambridge Medical Center</v>
          </cell>
          <cell r="C352" t="str">
            <v>A</v>
          </cell>
          <cell r="D352" t="str">
            <v>A</v>
          </cell>
          <cell r="E352" t="str">
            <v>A</v>
          </cell>
        </row>
        <row r="353">
          <cell r="A353">
            <v>100186</v>
          </cell>
          <cell r="B353" t="str">
            <v>Oro Valley Hospital</v>
          </cell>
          <cell r="C353" t="str">
            <v>B</v>
          </cell>
          <cell r="D353" t="str">
            <v>A</v>
          </cell>
          <cell r="E353" t="str">
            <v>A</v>
          </cell>
        </row>
        <row r="354">
          <cell r="A354">
            <v>154157</v>
          </cell>
          <cell r="B354" t="str">
            <v>Saint Clare's Hospital of Dover</v>
          </cell>
          <cell r="C354" t="str">
            <v>A</v>
          </cell>
          <cell r="D354" t="str">
            <v>A</v>
          </cell>
          <cell r="E354" t="str">
            <v>A</v>
          </cell>
        </row>
        <row r="355">
          <cell r="A355">
            <v>101942</v>
          </cell>
          <cell r="B355" t="str">
            <v>The Aroostook Medical Center</v>
          </cell>
          <cell r="C355" t="str">
            <v>A</v>
          </cell>
          <cell r="D355" t="str">
            <v>A</v>
          </cell>
          <cell r="E355" t="str">
            <v>C</v>
          </cell>
        </row>
        <row r="356">
          <cell r="A356">
            <v>101157</v>
          </cell>
          <cell r="B356" t="str">
            <v>Herrin Hospital</v>
          </cell>
          <cell r="C356" t="str">
            <v>B</v>
          </cell>
          <cell r="D356" t="str">
            <v>A</v>
          </cell>
          <cell r="E356" t="str">
            <v>Unknown</v>
          </cell>
        </row>
        <row r="357">
          <cell r="A357">
            <v>100300</v>
          </cell>
          <cell r="B357" t="str">
            <v>Arroyo Grande Community Hospital</v>
          </cell>
          <cell r="C357" t="str">
            <v>B</v>
          </cell>
          <cell r="D357" t="str">
            <v>B</v>
          </cell>
          <cell r="E357" t="str">
            <v>Grade Pending</v>
          </cell>
        </row>
        <row r="358">
          <cell r="A358">
            <v>101353</v>
          </cell>
          <cell r="B358" t="str">
            <v>Franciscan St. Elizabeth Health - Crawfordsville</v>
          </cell>
          <cell r="C358" t="e">
            <v>#N/A</v>
          </cell>
          <cell r="D358" t="e">
            <v>#N/A</v>
          </cell>
          <cell r="E358" t="str">
            <v>B</v>
          </cell>
        </row>
        <row r="359">
          <cell r="A359">
            <v>103194</v>
          </cell>
          <cell r="B359" t="str">
            <v>CMC - University</v>
          </cell>
          <cell r="C359" t="str">
            <v>A</v>
          </cell>
          <cell r="D359" t="str">
            <v>A</v>
          </cell>
          <cell r="E359" t="str">
            <v>C</v>
          </cell>
        </row>
        <row r="360">
          <cell r="A360">
            <v>101616</v>
          </cell>
          <cell r="B360" t="str">
            <v>Lawrence Memorial Hospital</v>
          </cell>
          <cell r="C360" t="str">
            <v>A</v>
          </cell>
          <cell r="D360" t="str">
            <v>A</v>
          </cell>
          <cell r="E360" t="str">
            <v>A</v>
          </cell>
        </row>
        <row r="361">
          <cell r="A361">
            <v>100329</v>
          </cell>
          <cell r="B361" t="str">
            <v>Kaiser Foundation Hospital - Walnut Creek</v>
          </cell>
          <cell r="C361" t="str">
            <v>A</v>
          </cell>
          <cell r="D361" t="str">
            <v>A</v>
          </cell>
          <cell r="E361" t="str">
            <v>B</v>
          </cell>
        </row>
        <row r="362">
          <cell r="A362">
            <v>100983</v>
          </cell>
          <cell r="B362" t="str">
            <v>Tanner Medical Center of Carrollton</v>
          </cell>
          <cell r="C362" t="e">
            <v>#N/A</v>
          </cell>
          <cell r="D362" t="str">
            <v>A</v>
          </cell>
          <cell r="E362" t="str">
            <v>B</v>
          </cell>
        </row>
        <row r="363">
          <cell r="A363">
            <v>104372</v>
          </cell>
          <cell r="B363" t="str">
            <v>Memorial Hermann Katy Hospital</v>
          </cell>
          <cell r="C363" t="str">
            <v>A</v>
          </cell>
          <cell r="D363" t="str">
            <v>A</v>
          </cell>
          <cell r="E363" t="str">
            <v>A</v>
          </cell>
        </row>
        <row r="364">
          <cell r="A364">
            <v>154220</v>
          </cell>
          <cell r="B364" t="str">
            <v>Orlando Regional South Seminole Hospital</v>
          </cell>
          <cell r="C364" t="str">
            <v>A</v>
          </cell>
          <cell r="D364" t="str">
            <v>A</v>
          </cell>
          <cell r="E364" t="str">
            <v>C</v>
          </cell>
        </row>
        <row r="365">
          <cell r="A365">
            <v>208962</v>
          </cell>
          <cell r="B365" t="str">
            <v>Cambridge Health Alliance:  Whidden</v>
          </cell>
          <cell r="C365" t="str">
            <v>A</v>
          </cell>
          <cell r="D365" t="str">
            <v>A</v>
          </cell>
          <cell r="E365" t="str">
            <v>Unknown</v>
          </cell>
        </row>
        <row r="366">
          <cell r="A366">
            <v>104249</v>
          </cell>
          <cell r="B366" t="str">
            <v>Texas Health Presbyterian Hospital Dallas</v>
          </cell>
          <cell r="C366" t="str">
            <v>B</v>
          </cell>
          <cell r="D366" t="str">
            <v>B</v>
          </cell>
          <cell r="E366" t="str">
            <v>B</v>
          </cell>
        </row>
        <row r="367">
          <cell r="A367">
            <v>101386</v>
          </cell>
          <cell r="B367" t="str">
            <v>St. Joseph's Regional Medical Center Plymouth Campus</v>
          </cell>
          <cell r="C367" t="str">
            <v>A</v>
          </cell>
          <cell r="D367" t="str">
            <v>A</v>
          </cell>
          <cell r="E367" t="str">
            <v>C</v>
          </cell>
        </row>
        <row r="368">
          <cell r="A368">
            <v>102811</v>
          </cell>
          <cell r="B368" t="str">
            <v>Community Medical Center of Toms River</v>
          </cell>
          <cell r="C368" t="str">
            <v>A</v>
          </cell>
          <cell r="D368" t="str">
            <v>B</v>
          </cell>
          <cell r="E368" t="str">
            <v>A</v>
          </cell>
        </row>
        <row r="369">
          <cell r="A369">
            <v>101733</v>
          </cell>
          <cell r="B369" t="str">
            <v>Ephraim McDowell Regional Medical Center</v>
          </cell>
          <cell r="C369" t="str">
            <v>B</v>
          </cell>
          <cell r="D369" t="str">
            <v>B</v>
          </cell>
          <cell r="E369" t="str">
            <v>C</v>
          </cell>
        </row>
        <row r="370">
          <cell r="A370">
            <v>100432</v>
          </cell>
          <cell r="B370" t="str">
            <v>Redlands Community Hospital</v>
          </cell>
          <cell r="C370" t="str">
            <v>A</v>
          </cell>
          <cell r="D370" t="str">
            <v>A</v>
          </cell>
          <cell r="E370" t="str">
            <v>B</v>
          </cell>
        </row>
        <row r="371">
          <cell r="A371">
            <v>101219</v>
          </cell>
          <cell r="B371" t="str">
            <v>Northwestern Lake Forest Hospital</v>
          </cell>
          <cell r="C371" t="str">
            <v>A</v>
          </cell>
          <cell r="D371" t="str">
            <v>A</v>
          </cell>
          <cell r="E371" t="str">
            <v>B</v>
          </cell>
        </row>
        <row r="372">
          <cell r="A372">
            <v>100378</v>
          </cell>
          <cell r="B372" t="str">
            <v>Community Hospital of the Monterey Peninsula</v>
          </cell>
          <cell r="C372" t="str">
            <v>B</v>
          </cell>
          <cell r="D372" t="str">
            <v>A</v>
          </cell>
          <cell r="E372" t="str">
            <v>C</v>
          </cell>
        </row>
        <row r="373">
          <cell r="A373">
            <v>101361</v>
          </cell>
          <cell r="B373" t="str">
            <v>St. Mary Medical Center of Hobart</v>
          </cell>
          <cell r="C373" t="str">
            <v>B</v>
          </cell>
          <cell r="D373" t="str">
            <v>B</v>
          </cell>
          <cell r="E373" t="str">
            <v>B</v>
          </cell>
        </row>
        <row r="374">
          <cell r="A374">
            <v>101424</v>
          </cell>
          <cell r="B374" t="str">
            <v>Franciscan St. Francis Health - Indianapolis Campus</v>
          </cell>
          <cell r="C374" t="e">
            <v>#N/A</v>
          </cell>
          <cell r="D374" t="str">
            <v>A</v>
          </cell>
          <cell r="E374" t="str">
            <v>A</v>
          </cell>
        </row>
        <row r="375">
          <cell r="A375">
            <v>104304</v>
          </cell>
          <cell r="B375" t="str">
            <v>Plaza Medical Center of Fort Worth</v>
          </cell>
          <cell r="C375" t="str">
            <v>A</v>
          </cell>
          <cell r="D375" t="str">
            <v>A</v>
          </cell>
          <cell r="E375" t="str">
            <v>C</v>
          </cell>
        </row>
        <row r="376">
          <cell r="A376">
            <v>102027</v>
          </cell>
          <cell r="B376" t="str">
            <v>Cambridge Health Alliance:  Cambridge</v>
          </cell>
          <cell r="C376" t="str">
            <v>A</v>
          </cell>
          <cell r="D376" t="str">
            <v>A</v>
          </cell>
          <cell r="E376" t="str">
            <v>A</v>
          </cell>
        </row>
        <row r="377">
          <cell r="A377">
            <v>102466</v>
          </cell>
          <cell r="B377" t="str">
            <v>Mercy Hospital St. Louis</v>
          </cell>
          <cell r="C377" t="str">
            <v>A</v>
          </cell>
          <cell r="D377" t="str">
            <v>A</v>
          </cell>
          <cell r="E377" t="str">
            <v>B</v>
          </cell>
        </row>
        <row r="378">
          <cell r="A378">
            <v>101271</v>
          </cell>
          <cell r="B378" t="str">
            <v>Rockford Memorial Hospital</v>
          </cell>
          <cell r="C378" t="str">
            <v>A</v>
          </cell>
          <cell r="D378" t="str">
            <v>A</v>
          </cell>
          <cell r="E378" t="str">
            <v>B</v>
          </cell>
        </row>
        <row r="379">
          <cell r="A379">
            <v>102810</v>
          </cell>
          <cell r="B379" t="str">
            <v>Hoboken University Medical Center</v>
          </cell>
          <cell r="C379" t="str">
            <v>C</v>
          </cell>
          <cell r="D379" t="str">
            <v>C</v>
          </cell>
          <cell r="E379" t="str">
            <v>Grade Pending</v>
          </cell>
        </row>
        <row r="380">
          <cell r="A380">
            <v>100954</v>
          </cell>
          <cell r="B380" t="str">
            <v>Memorial Hospital Miramar</v>
          </cell>
          <cell r="C380" t="str">
            <v>A</v>
          </cell>
          <cell r="D380" t="str">
            <v>A</v>
          </cell>
          <cell r="E380" t="str">
            <v>A</v>
          </cell>
        </row>
        <row r="381">
          <cell r="A381">
            <v>101501</v>
          </cell>
          <cell r="B381" t="str">
            <v>Spencer Hospital</v>
          </cell>
          <cell r="C381" t="str">
            <v>B</v>
          </cell>
          <cell r="D381" t="str">
            <v>A</v>
          </cell>
          <cell r="E381" t="str">
            <v>A</v>
          </cell>
        </row>
        <row r="382">
          <cell r="A382">
            <v>102167</v>
          </cell>
          <cell r="B382" t="str">
            <v>Botsford Hospital</v>
          </cell>
          <cell r="C382" t="str">
            <v>C</v>
          </cell>
          <cell r="D382" t="str">
            <v>B</v>
          </cell>
          <cell r="E382" t="str">
            <v>A</v>
          </cell>
        </row>
        <row r="383">
          <cell r="A383">
            <v>102915</v>
          </cell>
          <cell r="B383" t="str">
            <v>Vassar Brothers Medical Center</v>
          </cell>
          <cell r="C383" t="str">
            <v>A</v>
          </cell>
          <cell r="D383" t="str">
            <v>A</v>
          </cell>
          <cell r="E383" t="str">
            <v>A</v>
          </cell>
        </row>
        <row r="384">
          <cell r="A384">
            <v>104738</v>
          </cell>
          <cell r="B384" t="str">
            <v>Aurora Sheboygan Memorial Medical Center</v>
          </cell>
          <cell r="C384" t="e">
            <v>#N/A</v>
          </cell>
          <cell r="D384" t="e">
            <v>#N/A</v>
          </cell>
          <cell r="E384" t="str">
            <v>A</v>
          </cell>
        </row>
        <row r="385">
          <cell r="A385">
            <v>100743</v>
          </cell>
          <cell r="B385" t="str">
            <v>ST FRANCIS HOSPITAL &amp; MEDICAL CENTER</v>
          </cell>
          <cell r="C385" t="str">
            <v>A</v>
          </cell>
          <cell r="D385" t="str">
            <v>A</v>
          </cell>
          <cell r="E385" t="str">
            <v>A</v>
          </cell>
        </row>
        <row r="386">
          <cell r="A386">
            <v>104550</v>
          </cell>
          <cell r="B386" t="str">
            <v>Riverside Tappahannock Hospital</v>
          </cell>
          <cell r="C386" t="str">
            <v>A</v>
          </cell>
          <cell r="D386" t="str">
            <v>A</v>
          </cell>
          <cell r="E386" t="str">
            <v>A</v>
          </cell>
        </row>
        <row r="387">
          <cell r="A387">
            <v>104246</v>
          </cell>
          <cell r="B387" t="str">
            <v>Navarro Regional Hospital</v>
          </cell>
          <cell r="C387" t="str">
            <v>A</v>
          </cell>
          <cell r="D387" t="str">
            <v>A</v>
          </cell>
          <cell r="E387" t="str">
            <v>B</v>
          </cell>
        </row>
        <row r="388">
          <cell r="A388">
            <v>103257</v>
          </cell>
          <cell r="B388" t="str">
            <v>Ohio Health - Marion General Hospital</v>
          </cell>
          <cell r="C388" t="str">
            <v>A</v>
          </cell>
          <cell r="D388" t="str">
            <v>A</v>
          </cell>
          <cell r="E388" t="str">
            <v>B</v>
          </cell>
        </row>
        <row r="389">
          <cell r="A389">
            <v>102365</v>
          </cell>
          <cell r="B389" t="str">
            <v>Biloxi Regional Medical Center</v>
          </cell>
          <cell r="C389" t="str">
            <v>A</v>
          </cell>
          <cell r="D389" t="str">
            <v>A</v>
          </cell>
          <cell r="E389" t="str">
            <v>B</v>
          </cell>
        </row>
        <row r="390">
          <cell r="A390">
            <v>100539</v>
          </cell>
          <cell r="B390" t="str">
            <v>Sutter Davis Hospital</v>
          </cell>
          <cell r="C390" t="str">
            <v>A</v>
          </cell>
          <cell r="D390" t="str">
            <v>A</v>
          </cell>
          <cell r="E390" t="str">
            <v>C</v>
          </cell>
        </row>
        <row r="391">
          <cell r="A391">
            <v>104750</v>
          </cell>
          <cell r="B391" t="str">
            <v>Aurora Memorial Hospital of Burlington</v>
          </cell>
          <cell r="C391" t="e">
            <v>#N/A</v>
          </cell>
          <cell r="D391" t="e">
            <v>#N/A</v>
          </cell>
          <cell r="E391" t="str">
            <v>B</v>
          </cell>
        </row>
        <row r="392">
          <cell r="A392">
            <v>103305</v>
          </cell>
          <cell r="B392" t="str">
            <v>Cleveland Clinic Health System - Euclid Hospital</v>
          </cell>
          <cell r="C392" t="str">
            <v>A</v>
          </cell>
          <cell r="D392" t="str">
            <v>A</v>
          </cell>
          <cell r="E392" t="str">
            <v>C</v>
          </cell>
        </row>
        <row r="393">
          <cell r="A393">
            <v>100549</v>
          </cell>
          <cell r="B393" t="str">
            <v>Memorial Medical Center of Modesto</v>
          </cell>
          <cell r="C393" t="str">
            <v>A</v>
          </cell>
          <cell r="D393" t="str">
            <v>A</v>
          </cell>
          <cell r="E393" t="str">
            <v>A</v>
          </cell>
        </row>
        <row r="394">
          <cell r="A394">
            <v>104240</v>
          </cell>
          <cell r="B394" t="str">
            <v>Texas Health Harris Methodist Hospital Azle</v>
          </cell>
          <cell r="C394" t="str">
            <v>A</v>
          </cell>
          <cell r="D394" t="str">
            <v>A</v>
          </cell>
          <cell r="E394" t="str">
            <v>A</v>
          </cell>
        </row>
        <row r="395">
          <cell r="A395">
            <v>102438</v>
          </cell>
          <cell r="B395" t="str">
            <v>Hancock Medical Center</v>
          </cell>
          <cell r="C395" t="str">
            <v>A</v>
          </cell>
          <cell r="D395" t="str">
            <v>A</v>
          </cell>
          <cell r="E395" t="str">
            <v>A</v>
          </cell>
        </row>
        <row r="396">
          <cell r="A396">
            <v>100828</v>
          </cell>
          <cell r="B396" t="str">
            <v>Florida Hospital North Pinellas</v>
          </cell>
          <cell r="C396" t="str">
            <v>B</v>
          </cell>
          <cell r="D396" t="str">
            <v>A</v>
          </cell>
          <cell r="E396" t="str">
            <v>B</v>
          </cell>
        </row>
        <row r="397">
          <cell r="A397">
            <v>101878</v>
          </cell>
          <cell r="B397" t="str">
            <v>River Parishes Hospital</v>
          </cell>
          <cell r="C397" t="e">
            <v>#N/A</v>
          </cell>
          <cell r="D397" t="str">
            <v>B</v>
          </cell>
          <cell r="E397" t="str">
            <v>C</v>
          </cell>
        </row>
        <row r="398">
          <cell r="A398">
            <v>101944</v>
          </cell>
          <cell r="B398" t="str">
            <v>York Hospital</v>
          </cell>
          <cell r="C398" t="str">
            <v>C</v>
          </cell>
          <cell r="D398" t="str">
            <v>C</v>
          </cell>
          <cell r="E398" t="str">
            <v>C</v>
          </cell>
        </row>
        <row r="399">
          <cell r="A399">
            <v>102803</v>
          </cell>
          <cell r="B399" t="str">
            <v>Our Lady of Lourdes Medical Center</v>
          </cell>
          <cell r="C399" t="str">
            <v>A</v>
          </cell>
          <cell r="D399" t="str">
            <v>A</v>
          </cell>
          <cell r="E399" t="str">
            <v>C</v>
          </cell>
        </row>
        <row r="400">
          <cell r="A400">
            <v>104370</v>
          </cell>
          <cell r="B400" t="str">
            <v>Methodist Willowbrook Hospital</v>
          </cell>
          <cell r="C400" t="str">
            <v>A</v>
          </cell>
          <cell r="D400" t="str">
            <v>A</v>
          </cell>
          <cell r="E400" t="str">
            <v>B</v>
          </cell>
        </row>
        <row r="401">
          <cell r="A401">
            <v>101175</v>
          </cell>
          <cell r="B401" t="str">
            <v>North Shore University Health System -Skokie Hospital</v>
          </cell>
          <cell r="C401" t="str">
            <v>A</v>
          </cell>
          <cell r="D401" t="str">
            <v>A</v>
          </cell>
          <cell r="E401" t="str">
            <v>A</v>
          </cell>
        </row>
        <row r="402">
          <cell r="A402">
            <v>101947</v>
          </cell>
          <cell r="B402" t="str">
            <v>Parkview Adventist Medical Center</v>
          </cell>
          <cell r="C402" t="str">
            <v>A</v>
          </cell>
          <cell r="D402" t="str">
            <v>A</v>
          </cell>
          <cell r="E402" t="str">
            <v>A</v>
          </cell>
        </row>
        <row r="403">
          <cell r="A403">
            <v>103030</v>
          </cell>
          <cell r="B403" t="str">
            <v>Unity Hospital</v>
          </cell>
          <cell r="C403" t="str">
            <v>B</v>
          </cell>
          <cell r="D403" t="str">
            <v>B</v>
          </cell>
          <cell r="E403" t="str">
            <v>C</v>
          </cell>
        </row>
        <row r="404">
          <cell r="A404">
            <v>101213</v>
          </cell>
          <cell r="B404" t="str">
            <v>Rush University Medical Center</v>
          </cell>
          <cell r="C404" t="str">
            <v>A</v>
          </cell>
          <cell r="D404" t="str">
            <v>A</v>
          </cell>
          <cell r="E404" t="str">
            <v>A</v>
          </cell>
        </row>
        <row r="405">
          <cell r="A405">
            <v>103575</v>
          </cell>
          <cell r="B405" t="str">
            <v>ADVENTIST MEDICAL CENTER</v>
          </cell>
          <cell r="C405" t="str">
            <v>B</v>
          </cell>
          <cell r="D405" t="str">
            <v>B</v>
          </cell>
          <cell r="E405" t="str">
            <v>B</v>
          </cell>
        </row>
        <row r="406">
          <cell r="A406">
            <v>100909</v>
          </cell>
          <cell r="B406" t="str">
            <v>OCALA REGIONAL MEDICAL CENTER</v>
          </cell>
          <cell r="C406" t="str">
            <v>A</v>
          </cell>
          <cell r="D406" t="str">
            <v>A</v>
          </cell>
          <cell r="E406" t="str">
            <v>A</v>
          </cell>
        </row>
        <row r="407">
          <cell r="A407">
            <v>103855</v>
          </cell>
          <cell r="B407" t="str">
            <v>Piedmont Medical Center</v>
          </cell>
          <cell r="C407" t="str">
            <v>B</v>
          </cell>
          <cell r="D407" t="str">
            <v>B</v>
          </cell>
          <cell r="E407" t="str">
            <v>B</v>
          </cell>
        </row>
        <row r="408">
          <cell r="A408">
            <v>104582</v>
          </cell>
          <cell r="B408" t="str">
            <v>Riverside Walter Reed Hospital</v>
          </cell>
          <cell r="C408" t="str">
            <v>A</v>
          </cell>
          <cell r="D408" t="str">
            <v>A</v>
          </cell>
          <cell r="E408" t="str">
            <v>A</v>
          </cell>
        </row>
        <row r="409">
          <cell r="A409">
            <v>102268</v>
          </cell>
          <cell r="B409" t="str">
            <v>Buffalo Hospital</v>
          </cell>
          <cell r="C409" t="str">
            <v>A</v>
          </cell>
          <cell r="D409" t="str">
            <v>A</v>
          </cell>
          <cell r="E409" t="str">
            <v>A</v>
          </cell>
        </row>
        <row r="410">
          <cell r="A410">
            <v>104609</v>
          </cell>
          <cell r="B410" t="str">
            <v>Swedish Medical Center First Hill</v>
          </cell>
          <cell r="C410" t="str">
            <v>A</v>
          </cell>
          <cell r="D410" t="str">
            <v>A</v>
          </cell>
          <cell r="E410" t="str">
            <v>A</v>
          </cell>
        </row>
        <row r="411">
          <cell r="A411">
            <v>104526</v>
          </cell>
          <cell r="B411" t="str">
            <v>Inova Alexandria Hospital</v>
          </cell>
          <cell r="C411" t="str">
            <v>A</v>
          </cell>
          <cell r="D411" t="str">
            <v>A</v>
          </cell>
          <cell r="E411" t="str">
            <v>C</v>
          </cell>
        </row>
        <row r="412">
          <cell r="A412">
            <v>103916</v>
          </cell>
          <cell r="B412" t="str">
            <v>Avera Sacred Heart Hospital</v>
          </cell>
          <cell r="C412" t="str">
            <v>C</v>
          </cell>
          <cell r="D412" t="str">
            <v>C</v>
          </cell>
          <cell r="E412" t="str">
            <v>Grade Pending</v>
          </cell>
        </row>
        <row r="413">
          <cell r="A413">
            <v>102482</v>
          </cell>
          <cell r="B413" t="str">
            <v>Mercy Hospital Lebanon</v>
          </cell>
          <cell r="C413" t="str">
            <v>B</v>
          </cell>
          <cell r="D413" t="str">
            <v>A</v>
          </cell>
          <cell r="E413" t="str">
            <v>A</v>
          </cell>
        </row>
        <row r="414">
          <cell r="A414">
            <v>104636</v>
          </cell>
          <cell r="B414" t="str">
            <v>Tacoma General Hospital</v>
          </cell>
          <cell r="C414" t="str">
            <v>A</v>
          </cell>
          <cell r="D414" t="str">
            <v>A</v>
          </cell>
          <cell r="E414" t="str">
            <v>A</v>
          </cell>
        </row>
        <row r="415">
          <cell r="A415">
            <v>103681</v>
          </cell>
          <cell r="B415" t="str">
            <v>Hospital of the University of Pennsylvania</v>
          </cell>
          <cell r="C415" t="str">
            <v>A</v>
          </cell>
          <cell r="D415" t="str">
            <v>A</v>
          </cell>
          <cell r="E415" t="str">
            <v>Grade Pending</v>
          </cell>
        </row>
        <row r="416">
          <cell r="A416">
            <v>104507</v>
          </cell>
          <cell r="B416" t="str">
            <v>Winchester Medical Center</v>
          </cell>
          <cell r="C416" t="str">
            <v>A</v>
          </cell>
          <cell r="D416" t="str">
            <v>A</v>
          </cell>
          <cell r="E416" t="str">
            <v>C</v>
          </cell>
        </row>
        <row r="417">
          <cell r="A417">
            <v>104285</v>
          </cell>
          <cell r="B417" t="str">
            <v>Denton Regional Medical Center</v>
          </cell>
          <cell r="C417" t="str">
            <v>A</v>
          </cell>
          <cell r="D417" t="str">
            <v>A</v>
          </cell>
          <cell r="E417" t="str">
            <v>B</v>
          </cell>
        </row>
        <row r="418">
          <cell r="A418">
            <v>101434</v>
          </cell>
          <cell r="B418" t="str">
            <v>Indiana University Health Arnett</v>
          </cell>
          <cell r="C418" t="str">
            <v>A</v>
          </cell>
          <cell r="D418" t="str">
            <v>A</v>
          </cell>
          <cell r="E418" t="str">
            <v>C</v>
          </cell>
        </row>
        <row r="419">
          <cell r="A419">
            <v>104293</v>
          </cell>
          <cell r="B419" t="str">
            <v>Medical Center of Plano</v>
          </cell>
          <cell r="C419" t="str">
            <v>C</v>
          </cell>
          <cell r="D419" t="str">
            <v>B</v>
          </cell>
          <cell r="E419" t="str">
            <v>A</v>
          </cell>
        </row>
        <row r="420">
          <cell r="A420">
            <v>101285</v>
          </cell>
          <cell r="B420" t="str">
            <v>St. Alexius Medical Center</v>
          </cell>
          <cell r="C420" t="str">
            <v>A</v>
          </cell>
          <cell r="D420" t="str">
            <v>A</v>
          </cell>
          <cell r="E420" t="str">
            <v>A</v>
          </cell>
        </row>
        <row r="421">
          <cell r="A421">
            <v>100013</v>
          </cell>
          <cell r="B421" t="str">
            <v>Helen Keller Hospital</v>
          </cell>
          <cell r="C421" t="str">
            <v>A</v>
          </cell>
          <cell r="D421" t="e">
            <v>#N/A</v>
          </cell>
          <cell r="E421" t="e">
            <v>#N/A</v>
          </cell>
        </row>
        <row r="422">
          <cell r="A422">
            <v>101607</v>
          </cell>
          <cell r="B422" t="str">
            <v>Shawnee Mission Medical Center</v>
          </cell>
          <cell r="C422" t="str">
            <v>C</v>
          </cell>
          <cell r="D422" t="str">
            <v>C</v>
          </cell>
          <cell r="E422" t="str">
            <v>A</v>
          </cell>
        </row>
        <row r="423">
          <cell r="A423">
            <v>102236</v>
          </cell>
          <cell r="B423" t="str">
            <v>St. Mary's Hospital of Rochester</v>
          </cell>
          <cell r="C423" t="str">
            <v>A</v>
          </cell>
          <cell r="D423" t="str">
            <v>A</v>
          </cell>
          <cell r="E423" t="str">
            <v>A</v>
          </cell>
        </row>
        <row r="424">
          <cell r="A424">
            <v>154403</v>
          </cell>
          <cell r="B424" t="str">
            <v>Maple Grove Hospital</v>
          </cell>
          <cell r="C424" t="str">
            <v>A</v>
          </cell>
          <cell r="D424" t="e">
            <v>#N/A</v>
          </cell>
          <cell r="E424" t="e">
            <v>#N/A</v>
          </cell>
        </row>
        <row r="425">
          <cell r="A425">
            <v>100525</v>
          </cell>
          <cell r="B425" t="str">
            <v>Sutter Auburn Faith Hospital</v>
          </cell>
          <cell r="C425" t="str">
            <v>A</v>
          </cell>
          <cell r="D425" t="str">
            <v>A</v>
          </cell>
          <cell r="E425" t="str">
            <v>A</v>
          </cell>
        </row>
        <row r="426">
          <cell r="A426">
            <v>100330</v>
          </cell>
          <cell r="B426" t="str">
            <v>Kaiser Foundation Hospital - Vallejo</v>
          </cell>
          <cell r="C426" t="str">
            <v>A</v>
          </cell>
          <cell r="D426" t="str">
            <v>A</v>
          </cell>
          <cell r="E426" t="str">
            <v>A</v>
          </cell>
        </row>
        <row r="427">
          <cell r="A427">
            <v>102487</v>
          </cell>
          <cell r="B427" t="str">
            <v>Saint John's Hospital</v>
          </cell>
          <cell r="C427" t="str">
            <v>C</v>
          </cell>
          <cell r="D427" t="str">
            <v>A</v>
          </cell>
          <cell r="E427" t="str">
            <v>B</v>
          </cell>
        </row>
        <row r="428">
          <cell r="A428">
            <v>100532</v>
          </cell>
          <cell r="B428" t="str">
            <v>Mercy San Juan Medical Center</v>
          </cell>
          <cell r="C428" t="str">
            <v>B</v>
          </cell>
          <cell r="D428" t="str">
            <v>A</v>
          </cell>
          <cell r="E428" t="str">
            <v>C</v>
          </cell>
        </row>
        <row r="429">
          <cell r="A429">
            <v>100940</v>
          </cell>
          <cell r="B429" t="str">
            <v>ST LUCIE MEDICAL CENTER</v>
          </cell>
          <cell r="C429" t="str">
            <v>A</v>
          </cell>
          <cell r="D429" t="str">
            <v>A</v>
          </cell>
          <cell r="E429" t="str">
            <v>A</v>
          </cell>
        </row>
        <row r="430">
          <cell r="A430">
            <v>100009</v>
          </cell>
          <cell r="B430" t="str">
            <v>DeKalb Regional Medical Center</v>
          </cell>
          <cell r="C430" t="str">
            <v>B</v>
          </cell>
          <cell r="D430" t="str">
            <v>B</v>
          </cell>
          <cell r="E430" t="str">
            <v>C</v>
          </cell>
        </row>
        <row r="431">
          <cell r="A431">
            <v>100040</v>
          </cell>
          <cell r="B431" t="str">
            <v>Flowers Hospital</v>
          </cell>
          <cell r="C431" t="str">
            <v>A</v>
          </cell>
          <cell r="D431" t="str">
            <v>A</v>
          </cell>
          <cell r="E431" t="str">
            <v>A</v>
          </cell>
        </row>
        <row r="432">
          <cell r="A432">
            <v>104515</v>
          </cell>
          <cell r="B432" t="str">
            <v>Culpeper Regional Hospital</v>
          </cell>
          <cell r="C432" t="str">
            <v>A</v>
          </cell>
          <cell r="D432" t="str">
            <v>A</v>
          </cell>
          <cell r="E432" t="str">
            <v>B</v>
          </cell>
        </row>
        <row r="433">
          <cell r="A433">
            <v>100900</v>
          </cell>
          <cell r="B433" t="str">
            <v>Palmetto General Hospital</v>
          </cell>
          <cell r="C433" t="str">
            <v>A</v>
          </cell>
          <cell r="D433" t="str">
            <v>A</v>
          </cell>
          <cell r="E433" t="str">
            <v>A</v>
          </cell>
        </row>
        <row r="434">
          <cell r="A434">
            <v>100319</v>
          </cell>
          <cell r="B434" t="str">
            <v>St. Luke's Hospital of San Francisco</v>
          </cell>
          <cell r="C434" t="str">
            <v>B</v>
          </cell>
          <cell r="D434" t="str">
            <v>B</v>
          </cell>
          <cell r="E434" t="str">
            <v>B</v>
          </cell>
        </row>
        <row r="435">
          <cell r="A435">
            <v>102808</v>
          </cell>
          <cell r="B435" t="str">
            <v>Robert Wood Johnson University Hospital</v>
          </cell>
          <cell r="C435" t="str">
            <v>B</v>
          </cell>
          <cell r="D435" t="str">
            <v>A</v>
          </cell>
          <cell r="E435" t="str">
            <v>A</v>
          </cell>
        </row>
        <row r="436">
          <cell r="A436">
            <v>100899</v>
          </cell>
          <cell r="B436" t="str">
            <v>Coral Gables Hospital</v>
          </cell>
          <cell r="C436" t="str">
            <v>A</v>
          </cell>
          <cell r="D436" t="str">
            <v>C</v>
          </cell>
          <cell r="E436" t="str">
            <v>C</v>
          </cell>
        </row>
        <row r="437">
          <cell r="A437">
            <v>103987</v>
          </cell>
          <cell r="B437" t="str">
            <v>Vanderbilt University Hospital</v>
          </cell>
          <cell r="C437" t="str">
            <v>A</v>
          </cell>
          <cell r="D437" t="str">
            <v>A</v>
          </cell>
          <cell r="E437" t="str">
            <v>A</v>
          </cell>
        </row>
        <row r="438">
          <cell r="A438">
            <v>100568</v>
          </cell>
          <cell r="B438" t="str">
            <v>University of California Davis Medical Center</v>
          </cell>
          <cell r="C438" t="str">
            <v>B</v>
          </cell>
          <cell r="D438" t="str">
            <v>A</v>
          </cell>
          <cell r="E438" t="str">
            <v>B</v>
          </cell>
        </row>
        <row r="439">
          <cell r="A439">
            <v>101717</v>
          </cell>
          <cell r="B439" t="str">
            <v>Spring View Hospital</v>
          </cell>
          <cell r="C439" t="str">
            <v>A</v>
          </cell>
          <cell r="D439" t="str">
            <v>A</v>
          </cell>
          <cell r="E439" t="str">
            <v>A</v>
          </cell>
        </row>
        <row r="440">
          <cell r="A440">
            <v>104780</v>
          </cell>
          <cell r="B440" t="str">
            <v>Aurora West Allis Medical Center</v>
          </cell>
          <cell r="C440" t="str">
            <v>B</v>
          </cell>
          <cell r="D440" t="str">
            <v>B</v>
          </cell>
          <cell r="E440" t="str">
            <v>C</v>
          </cell>
        </row>
        <row r="441">
          <cell r="A441">
            <v>103002</v>
          </cell>
          <cell r="B441" t="str">
            <v>John T. Mather Memorial Hospital</v>
          </cell>
          <cell r="C441" t="str">
            <v>A</v>
          </cell>
          <cell r="D441" t="str">
            <v>A</v>
          </cell>
          <cell r="E441" t="str">
            <v>A</v>
          </cell>
        </row>
        <row r="442">
          <cell r="A442">
            <v>102072</v>
          </cell>
          <cell r="B442" t="str">
            <v>Beth  Israel Deaconess Hospital Milton</v>
          </cell>
          <cell r="C442" t="str">
            <v>B</v>
          </cell>
          <cell r="D442" t="str">
            <v>A</v>
          </cell>
          <cell r="E442" t="str">
            <v>A</v>
          </cell>
        </row>
        <row r="443">
          <cell r="A443">
            <v>103769</v>
          </cell>
          <cell r="B443" t="str">
            <v>HAHNEMANN UNIVERSITY HOSPITAL</v>
          </cell>
          <cell r="C443" t="str">
            <v>A</v>
          </cell>
          <cell r="D443" t="str">
            <v>B</v>
          </cell>
          <cell r="E443" t="str">
            <v>A</v>
          </cell>
        </row>
        <row r="444">
          <cell r="A444">
            <v>208985</v>
          </cell>
          <cell r="B444" t="str">
            <v>California Pacific Medical Center California Campus</v>
          </cell>
          <cell r="C444" t="str">
            <v>A</v>
          </cell>
          <cell r="D444" t="e">
            <v>#N/A</v>
          </cell>
          <cell r="E444" t="e">
            <v>#N/A</v>
          </cell>
        </row>
        <row r="445">
          <cell r="A445">
            <v>100527</v>
          </cell>
          <cell r="B445" t="str">
            <v>Scripps Memorial Hospital of Encinitas</v>
          </cell>
          <cell r="C445" t="str">
            <v>B</v>
          </cell>
          <cell r="D445" t="str">
            <v>C</v>
          </cell>
          <cell r="E445" t="str">
            <v>B</v>
          </cell>
        </row>
        <row r="446">
          <cell r="A446">
            <v>102112</v>
          </cell>
          <cell r="B446" t="str">
            <v>Alpena Regional Medical Center</v>
          </cell>
          <cell r="C446" t="str">
            <v>B</v>
          </cell>
          <cell r="D446" t="str">
            <v>A</v>
          </cell>
          <cell r="E446" t="str">
            <v>Unknown</v>
          </cell>
        </row>
        <row r="447">
          <cell r="A447">
            <v>209082</v>
          </cell>
          <cell r="B447" t="str">
            <v>Memorial North Park Hospital</v>
          </cell>
          <cell r="C447" t="str">
            <v>A</v>
          </cell>
          <cell r="D447" t="str">
            <v>A</v>
          </cell>
          <cell r="E447" t="str">
            <v>A</v>
          </cell>
        </row>
        <row r="448">
          <cell r="A448">
            <v>101192</v>
          </cell>
          <cell r="B448" t="str">
            <v>Weiss Memorial Hospital</v>
          </cell>
          <cell r="C448" t="str">
            <v>C</v>
          </cell>
          <cell r="D448" t="str">
            <v>C</v>
          </cell>
          <cell r="E448" t="str">
            <v>C</v>
          </cell>
        </row>
        <row r="449">
          <cell r="A449">
            <v>103576</v>
          </cell>
          <cell r="B449" t="str">
            <v>PROVIDENCE PORTLAND MEDICAL CENTER</v>
          </cell>
          <cell r="C449" t="str">
            <v>B</v>
          </cell>
          <cell r="D449" t="str">
            <v>C</v>
          </cell>
          <cell r="E449" t="str">
            <v>B</v>
          </cell>
        </row>
        <row r="450">
          <cell r="A450">
            <v>103322</v>
          </cell>
          <cell r="B450" t="str">
            <v>Mercy Hospital Western Hills</v>
          </cell>
          <cell r="C450" t="str">
            <v>A</v>
          </cell>
          <cell r="D450" t="str">
            <v>A</v>
          </cell>
          <cell r="E450" t="str">
            <v>B</v>
          </cell>
        </row>
        <row r="451">
          <cell r="A451">
            <v>104159</v>
          </cell>
          <cell r="B451" t="str">
            <v>Texas Health Harris Methodist Hospital Cleburne</v>
          </cell>
          <cell r="C451" t="str">
            <v>A</v>
          </cell>
          <cell r="D451" t="str">
            <v>A</v>
          </cell>
          <cell r="E451" t="str">
            <v>B</v>
          </cell>
        </row>
        <row r="452">
          <cell r="A452">
            <v>100907</v>
          </cell>
          <cell r="B452" t="str">
            <v>North Shore Medical Center Florida Medical Center Campus</v>
          </cell>
          <cell r="C452" t="str">
            <v>B</v>
          </cell>
          <cell r="D452" t="str">
            <v>B</v>
          </cell>
          <cell r="E452" t="str">
            <v>A</v>
          </cell>
        </row>
        <row r="453">
          <cell r="A453">
            <v>100442</v>
          </cell>
          <cell r="B453" t="str">
            <v>Sutter Medical Center of Santa Rosa</v>
          </cell>
          <cell r="C453" t="str">
            <v>C</v>
          </cell>
          <cell r="D453" t="str">
            <v>C</v>
          </cell>
          <cell r="E453" t="str">
            <v>C</v>
          </cell>
        </row>
        <row r="454">
          <cell r="A454">
            <v>101395</v>
          </cell>
          <cell r="B454" t="str">
            <v>Major Hospital</v>
          </cell>
          <cell r="C454" t="str">
            <v>A</v>
          </cell>
          <cell r="D454" t="str">
            <v>A</v>
          </cell>
          <cell r="E454" t="str">
            <v>A</v>
          </cell>
        </row>
        <row r="455">
          <cell r="A455">
            <v>106803</v>
          </cell>
          <cell r="B455" t="str">
            <v>Beth Israel Medical Center Kings Highway Division</v>
          </cell>
          <cell r="C455" t="str">
            <v>A</v>
          </cell>
          <cell r="D455" t="str">
            <v>A</v>
          </cell>
          <cell r="E455" t="str">
            <v>C</v>
          </cell>
        </row>
        <row r="456">
          <cell r="A456">
            <v>102995</v>
          </cell>
          <cell r="B456" t="str">
            <v>Beth Israel Medical Center Petrie Division</v>
          </cell>
          <cell r="C456" t="str">
            <v>A</v>
          </cell>
          <cell r="D456" t="str">
            <v>A</v>
          </cell>
          <cell r="E456" t="str">
            <v>C</v>
          </cell>
        </row>
        <row r="457">
          <cell r="A457">
            <v>100705</v>
          </cell>
          <cell r="B457" t="str">
            <v>Delta County Memorial Hospital</v>
          </cell>
          <cell r="C457" t="str">
            <v>A</v>
          </cell>
          <cell r="D457" t="str">
            <v>A</v>
          </cell>
          <cell r="E457" t="str">
            <v>A</v>
          </cell>
        </row>
        <row r="458">
          <cell r="A458">
            <v>103310</v>
          </cell>
          <cell r="B458" t="str">
            <v>Mercy Hospital of Tiffin</v>
          </cell>
          <cell r="C458" t="str">
            <v>C</v>
          </cell>
          <cell r="D458" t="str">
            <v>C</v>
          </cell>
          <cell r="E458" t="str">
            <v>C</v>
          </cell>
        </row>
        <row r="459">
          <cell r="A459">
            <v>100400</v>
          </cell>
          <cell r="B459" t="str">
            <v>Watsonville Community Hospital</v>
          </cell>
          <cell r="C459" t="str">
            <v>A</v>
          </cell>
          <cell r="D459" t="e">
            <v>#N/A</v>
          </cell>
          <cell r="E459" t="e">
            <v>#N/A</v>
          </cell>
        </row>
        <row r="460">
          <cell r="A460">
            <v>100368</v>
          </cell>
          <cell r="B460" t="str">
            <v>Novato Community Hospital</v>
          </cell>
          <cell r="C460" t="str">
            <v>B</v>
          </cell>
          <cell r="D460" t="str">
            <v>B</v>
          </cell>
          <cell r="E460" t="str">
            <v>A</v>
          </cell>
        </row>
        <row r="461">
          <cell r="A461">
            <v>101156</v>
          </cell>
          <cell r="B461" t="str">
            <v>North Shore University Health System -Evanston Hospital</v>
          </cell>
          <cell r="C461" t="str">
            <v>A</v>
          </cell>
          <cell r="D461" t="str">
            <v>A</v>
          </cell>
          <cell r="E461" t="str">
            <v>A</v>
          </cell>
        </row>
        <row r="462">
          <cell r="A462">
            <v>101217</v>
          </cell>
          <cell r="B462" t="str">
            <v>Gateway Regional Medical Center</v>
          </cell>
          <cell r="C462" t="str">
            <v>B</v>
          </cell>
          <cell r="D462" t="str">
            <v>A</v>
          </cell>
          <cell r="E462" t="str">
            <v>B</v>
          </cell>
        </row>
        <row r="463">
          <cell r="A463">
            <v>103971</v>
          </cell>
          <cell r="B463" t="str">
            <v>The University of Tennessee Medical Center</v>
          </cell>
          <cell r="C463" t="str">
            <v>A</v>
          </cell>
          <cell r="D463" t="str">
            <v>A</v>
          </cell>
          <cell r="E463" t="str">
            <v>A</v>
          </cell>
        </row>
        <row r="464">
          <cell r="A464">
            <v>100673</v>
          </cell>
          <cell r="B464" t="str">
            <v>North Colorado Medical Center</v>
          </cell>
          <cell r="C464" t="str">
            <v>A</v>
          </cell>
          <cell r="D464" t="str">
            <v>B</v>
          </cell>
          <cell r="E464" t="str">
            <v>A</v>
          </cell>
        </row>
        <row r="465">
          <cell r="A465">
            <v>154191</v>
          </cell>
          <cell r="B465" t="str">
            <v>Dr. P. Phillips Hospital, a part of Orlando Health</v>
          </cell>
          <cell r="C465" t="str">
            <v>A</v>
          </cell>
          <cell r="D465" t="str">
            <v>A</v>
          </cell>
          <cell r="E465" t="str">
            <v>C</v>
          </cell>
        </row>
        <row r="466">
          <cell r="A466">
            <v>103618</v>
          </cell>
          <cell r="B466" t="str">
            <v>Abington Health Lansdale Hospital</v>
          </cell>
          <cell r="C466" t="str">
            <v>A</v>
          </cell>
          <cell r="D466" t="str">
            <v>A</v>
          </cell>
          <cell r="E466" t="str">
            <v>A</v>
          </cell>
        </row>
        <row r="467">
          <cell r="A467">
            <v>154229</v>
          </cell>
          <cell r="B467" t="str">
            <v>West Marion Community Hospital</v>
          </cell>
          <cell r="C467" t="str">
            <v>A</v>
          </cell>
          <cell r="D467" t="str">
            <v>A</v>
          </cell>
          <cell r="E467" t="str">
            <v>A</v>
          </cell>
        </row>
        <row r="468">
          <cell r="A468">
            <v>104242</v>
          </cell>
          <cell r="B468" t="str">
            <v>San Jacinto Methodist Hospital</v>
          </cell>
          <cell r="C468" t="str">
            <v>A</v>
          </cell>
          <cell r="D468" t="str">
            <v>A</v>
          </cell>
          <cell r="E468" t="str">
            <v>B</v>
          </cell>
        </row>
        <row r="469">
          <cell r="A469">
            <v>103362</v>
          </cell>
          <cell r="B469" t="str">
            <v>Summa - Wadsworth-Rittman Hospital</v>
          </cell>
          <cell r="C469" t="str">
            <v>A</v>
          </cell>
          <cell r="D469" t="str">
            <v>A</v>
          </cell>
          <cell r="E469" t="str">
            <v>A</v>
          </cell>
        </row>
        <row r="470">
          <cell r="A470">
            <v>154198</v>
          </cell>
          <cell r="B470" t="str">
            <v>Florida Hospital Heartland Medical Center Lake Placid</v>
          </cell>
          <cell r="C470" t="str">
            <v>C</v>
          </cell>
          <cell r="D470" t="str">
            <v>C</v>
          </cell>
          <cell r="E470" t="str">
            <v>A</v>
          </cell>
        </row>
        <row r="471">
          <cell r="A471">
            <v>100088</v>
          </cell>
          <cell r="B471" t="str">
            <v>Brookwood Medical Center</v>
          </cell>
          <cell r="C471" t="str">
            <v>C</v>
          </cell>
          <cell r="D471" t="str">
            <v>C</v>
          </cell>
          <cell r="E471" t="str">
            <v>B</v>
          </cell>
        </row>
        <row r="472">
          <cell r="A472">
            <v>100168</v>
          </cell>
          <cell r="B472" t="str">
            <v>BANNER THUNDERBIRD MEDICAL CENTER</v>
          </cell>
          <cell r="C472" t="str">
            <v>A</v>
          </cell>
          <cell r="D472" t="str">
            <v>A</v>
          </cell>
          <cell r="E472" t="str">
            <v>B</v>
          </cell>
        </row>
        <row r="473">
          <cell r="A473">
            <v>101410</v>
          </cell>
          <cell r="B473" t="str">
            <v>Westview Hospital</v>
          </cell>
          <cell r="C473" t="str">
            <v>B</v>
          </cell>
          <cell r="D473" t="str">
            <v>B</v>
          </cell>
          <cell r="E473" t="str">
            <v>C</v>
          </cell>
        </row>
        <row r="474">
          <cell r="A474">
            <v>103652</v>
          </cell>
          <cell r="B474" t="str">
            <v>GETTYSBURG HOSPITAL</v>
          </cell>
          <cell r="C474" t="str">
            <v>A</v>
          </cell>
          <cell r="D474" t="str">
            <v>A</v>
          </cell>
          <cell r="E474" t="str">
            <v>B</v>
          </cell>
        </row>
        <row r="475">
          <cell r="A475">
            <v>208981</v>
          </cell>
          <cell r="B475" t="str">
            <v>Kaiser Foundation Hospital - Richmond</v>
          </cell>
          <cell r="C475" t="str">
            <v>A</v>
          </cell>
          <cell r="D475" t="str">
            <v>A</v>
          </cell>
          <cell r="E475" t="str">
            <v>Unknown</v>
          </cell>
        </row>
        <row r="476">
          <cell r="A476">
            <v>103726</v>
          </cell>
          <cell r="B476" t="str">
            <v>St. Luke's Miners Memorial Hospital</v>
          </cell>
          <cell r="C476" t="str">
            <v>A</v>
          </cell>
          <cell r="D476" t="str">
            <v>B</v>
          </cell>
          <cell r="E476" t="str">
            <v>B</v>
          </cell>
        </row>
        <row r="477">
          <cell r="A477">
            <v>102144</v>
          </cell>
          <cell r="B477" t="str">
            <v>Mercy Memorial Hospital System</v>
          </cell>
          <cell r="C477" t="str">
            <v>A</v>
          </cell>
          <cell r="D477" t="str">
            <v>A</v>
          </cell>
          <cell r="E477" t="str">
            <v>C</v>
          </cell>
        </row>
        <row r="478">
          <cell r="A478">
            <v>102038</v>
          </cell>
          <cell r="B478" t="str">
            <v>Boston Medical Center</v>
          </cell>
          <cell r="C478" t="str">
            <v>A</v>
          </cell>
          <cell r="D478" t="str">
            <v>A</v>
          </cell>
          <cell r="E478" t="str">
            <v>A</v>
          </cell>
        </row>
        <row r="479">
          <cell r="A479">
            <v>104563</v>
          </cell>
          <cell r="B479" t="str">
            <v>Reston Hospital Center</v>
          </cell>
          <cell r="C479" t="str">
            <v>B</v>
          </cell>
          <cell r="D479" t="str">
            <v>B</v>
          </cell>
          <cell r="E479" t="str">
            <v>B</v>
          </cell>
        </row>
        <row r="480">
          <cell r="A480">
            <v>104216</v>
          </cell>
          <cell r="B480" t="str">
            <v>Memorial Hermann Baptist Beaumont Hospital</v>
          </cell>
          <cell r="C480" t="str">
            <v>B</v>
          </cell>
          <cell r="D480" t="str">
            <v>B</v>
          </cell>
          <cell r="E480" t="str">
            <v>C</v>
          </cell>
        </row>
        <row r="481">
          <cell r="A481">
            <v>101174</v>
          </cell>
          <cell r="B481" t="str">
            <v>West Suburban Medical Center</v>
          </cell>
          <cell r="C481" t="str">
            <v>A</v>
          </cell>
          <cell r="D481" t="str">
            <v>A</v>
          </cell>
          <cell r="E481" t="str">
            <v>A</v>
          </cell>
        </row>
        <row r="482">
          <cell r="A482">
            <v>104471</v>
          </cell>
          <cell r="B482" t="str">
            <v>LAKEVIEW HOSPITAL</v>
          </cell>
          <cell r="C482" t="str">
            <v>C</v>
          </cell>
          <cell r="D482" t="str">
            <v>C</v>
          </cell>
          <cell r="E482" t="str">
            <v>B</v>
          </cell>
        </row>
        <row r="483">
          <cell r="A483">
            <v>103918</v>
          </cell>
          <cell r="B483" t="str">
            <v>Avera St. Luke's</v>
          </cell>
          <cell r="C483" t="str">
            <v>C</v>
          </cell>
          <cell r="D483" t="str">
            <v>C</v>
          </cell>
          <cell r="E483" t="str">
            <v>C</v>
          </cell>
        </row>
        <row r="484">
          <cell r="A484">
            <v>104633</v>
          </cell>
          <cell r="B484" t="str">
            <v>Valley Hospital of Spokane Valley</v>
          </cell>
          <cell r="C484" t="str">
            <v>A</v>
          </cell>
          <cell r="D484" t="e">
            <v>#N/A</v>
          </cell>
          <cell r="E484" t="str">
            <v>A</v>
          </cell>
        </row>
        <row r="485">
          <cell r="A485">
            <v>104777</v>
          </cell>
          <cell r="B485" t="str">
            <v>Watertown Regional Medical Center</v>
          </cell>
          <cell r="C485" t="str">
            <v>C</v>
          </cell>
          <cell r="D485" t="str">
            <v>C</v>
          </cell>
          <cell r="E485" t="str">
            <v>Unknown</v>
          </cell>
        </row>
        <row r="486">
          <cell r="A486">
            <v>101507</v>
          </cell>
          <cell r="B486" t="str">
            <v>Grinnell Regional Medical Center</v>
          </cell>
          <cell r="C486" t="str">
            <v>B</v>
          </cell>
          <cell r="D486" t="str">
            <v>A</v>
          </cell>
          <cell r="E486" t="str">
            <v>A</v>
          </cell>
        </row>
        <row r="487">
          <cell r="A487">
            <v>101375</v>
          </cell>
          <cell r="B487" t="str">
            <v>Franciscan St. Francis Health - Mooresville</v>
          </cell>
          <cell r="C487" t="str">
            <v>A</v>
          </cell>
          <cell r="D487" t="str">
            <v>B</v>
          </cell>
          <cell r="E487" t="str">
            <v>A</v>
          </cell>
        </row>
        <row r="488">
          <cell r="A488">
            <v>100682</v>
          </cell>
          <cell r="B488" t="str">
            <v>Mercy Regional Medical Center of Durango</v>
          </cell>
          <cell r="C488" t="str">
            <v>A</v>
          </cell>
          <cell r="D488" t="str">
            <v>A</v>
          </cell>
          <cell r="E488" t="str">
            <v>Unknown</v>
          </cell>
        </row>
        <row r="489">
          <cell r="A489">
            <v>100421</v>
          </cell>
          <cell r="B489" t="str">
            <v>Dominican Hospital</v>
          </cell>
          <cell r="C489" t="str">
            <v>A</v>
          </cell>
          <cell r="D489" t="str">
            <v>A</v>
          </cell>
          <cell r="E489" t="str">
            <v>A</v>
          </cell>
        </row>
        <row r="490">
          <cell r="A490">
            <v>100564</v>
          </cell>
          <cell r="B490" t="str">
            <v>Placentia-Linda Hospital</v>
          </cell>
          <cell r="C490" t="str">
            <v>A</v>
          </cell>
          <cell r="D490" t="str">
            <v>A</v>
          </cell>
          <cell r="E490" t="str">
            <v>A</v>
          </cell>
        </row>
        <row r="491">
          <cell r="A491">
            <v>103312</v>
          </cell>
          <cell r="B491" t="str">
            <v>Cleveland Clinic Health System - Medina General Hospital</v>
          </cell>
          <cell r="C491" t="str">
            <v>B</v>
          </cell>
          <cell r="D491" t="str">
            <v>A</v>
          </cell>
          <cell r="E491" t="str">
            <v>B</v>
          </cell>
        </row>
        <row r="492">
          <cell r="A492">
            <v>100195</v>
          </cell>
          <cell r="B492" t="str">
            <v>SCOTTSDALE HEALTHCARE THOMPSON PEAK HOSPITAL</v>
          </cell>
          <cell r="C492" t="str">
            <v>A</v>
          </cell>
          <cell r="D492" t="str">
            <v>A</v>
          </cell>
          <cell r="E492" t="str">
            <v>C</v>
          </cell>
        </row>
        <row r="493">
          <cell r="A493">
            <v>103849</v>
          </cell>
          <cell r="B493" t="str">
            <v>South County Hospital</v>
          </cell>
          <cell r="C493" t="str">
            <v>A</v>
          </cell>
          <cell r="D493" t="str">
            <v>A</v>
          </cell>
          <cell r="E493" t="str">
            <v>B</v>
          </cell>
        </row>
        <row r="494">
          <cell r="A494">
            <v>101118</v>
          </cell>
          <cell r="B494" t="str">
            <v>Kaiser Foundation Hospital - Moanalua Medical Center</v>
          </cell>
          <cell r="C494" t="str">
            <v>A</v>
          </cell>
          <cell r="D494" t="str">
            <v>B</v>
          </cell>
          <cell r="E494" t="str">
            <v>A</v>
          </cell>
        </row>
        <row r="495">
          <cell r="A495">
            <v>101195</v>
          </cell>
          <cell r="B495" t="str">
            <v>University of Chicago Medical Center</v>
          </cell>
          <cell r="C495" t="str">
            <v>A</v>
          </cell>
          <cell r="D495" t="str">
            <v>A</v>
          </cell>
          <cell r="E495" t="str">
            <v>A</v>
          </cell>
        </row>
        <row r="496">
          <cell r="A496">
            <v>103117</v>
          </cell>
          <cell r="B496" t="str">
            <v>CENTRAL CAROLINA HOSPITAL</v>
          </cell>
          <cell r="C496" t="str">
            <v>C</v>
          </cell>
          <cell r="D496" t="str">
            <v>B</v>
          </cell>
          <cell r="E496" t="str">
            <v>B</v>
          </cell>
        </row>
        <row r="497">
          <cell r="A497">
            <v>103868</v>
          </cell>
          <cell r="B497" t="str">
            <v>St. Francis Hospital - Downtown</v>
          </cell>
          <cell r="C497" t="str">
            <v>A</v>
          </cell>
          <cell r="D497" t="str">
            <v>A</v>
          </cell>
          <cell r="E497" t="str">
            <v>A</v>
          </cell>
        </row>
        <row r="498">
          <cell r="A498">
            <v>200136</v>
          </cell>
          <cell r="B498" t="str">
            <v>Mount Pleasant Hospital</v>
          </cell>
          <cell r="C498" t="e">
            <v>#N/A</v>
          </cell>
          <cell r="D498" t="e">
            <v>#N/A</v>
          </cell>
          <cell r="E498" t="e">
            <v>#N/A</v>
          </cell>
        </row>
        <row r="499">
          <cell r="A499">
            <v>100883</v>
          </cell>
          <cell r="B499" t="str">
            <v>Baptist Health South Florida South Miami Hospital</v>
          </cell>
          <cell r="C499" t="str">
            <v>A</v>
          </cell>
          <cell r="D499" t="str">
            <v>A</v>
          </cell>
          <cell r="E499" t="str">
            <v>A</v>
          </cell>
        </row>
        <row r="500">
          <cell r="A500">
            <v>103313</v>
          </cell>
          <cell r="B500" t="str">
            <v>Memorial Hospital of Union County</v>
          </cell>
          <cell r="C500" t="e">
            <v>#N/A</v>
          </cell>
          <cell r="D500" t="str">
            <v>D</v>
          </cell>
          <cell r="E500" t="str">
            <v>C</v>
          </cell>
        </row>
        <row r="501">
          <cell r="A501">
            <v>100946</v>
          </cell>
          <cell r="B501" t="str">
            <v>Palms West Hospital</v>
          </cell>
          <cell r="C501" t="str">
            <v>C</v>
          </cell>
          <cell r="D501" t="str">
            <v>B</v>
          </cell>
          <cell r="E501" t="str">
            <v>A</v>
          </cell>
        </row>
        <row r="502">
          <cell r="A502">
            <v>101210</v>
          </cell>
          <cell r="B502" t="str">
            <v>Centegra Hospital - McHenry</v>
          </cell>
          <cell r="C502" t="str">
            <v>B</v>
          </cell>
          <cell r="D502" t="str">
            <v>B</v>
          </cell>
          <cell r="E502" t="str">
            <v>B</v>
          </cell>
        </row>
        <row r="503">
          <cell r="A503">
            <v>100011</v>
          </cell>
          <cell r="B503" t="str">
            <v>Shelby Baptist Medical Center</v>
          </cell>
          <cell r="C503" t="str">
            <v>A</v>
          </cell>
          <cell r="D503" t="str">
            <v>A</v>
          </cell>
          <cell r="E503" t="str">
            <v>C</v>
          </cell>
        </row>
        <row r="504">
          <cell r="A504">
            <v>101166</v>
          </cell>
          <cell r="B504" t="str">
            <v>Sherman Hospital</v>
          </cell>
          <cell r="C504" t="str">
            <v>B</v>
          </cell>
          <cell r="D504" t="e">
            <v>#N/A</v>
          </cell>
          <cell r="E504" t="str">
            <v>C</v>
          </cell>
        </row>
        <row r="505">
          <cell r="A505">
            <v>104164</v>
          </cell>
          <cell r="B505" t="str">
            <v>Lubbock Heritage Hospital LLC dba Grace Medical Center</v>
          </cell>
          <cell r="C505" t="e">
            <v>#N/A</v>
          </cell>
          <cell r="D505" t="str">
            <v>A</v>
          </cell>
          <cell r="E505" t="str">
            <v>A</v>
          </cell>
        </row>
        <row r="506">
          <cell r="A506">
            <v>100695</v>
          </cell>
          <cell r="B506" t="str">
            <v>Rose Medical Center</v>
          </cell>
          <cell r="C506" t="str">
            <v>A</v>
          </cell>
          <cell r="D506" t="str">
            <v>A</v>
          </cell>
          <cell r="E506" t="str">
            <v>A</v>
          </cell>
        </row>
        <row r="507">
          <cell r="A507">
            <v>103994</v>
          </cell>
          <cell r="B507" t="str">
            <v>Takoma Regional Hospital</v>
          </cell>
          <cell r="C507" t="str">
            <v>A</v>
          </cell>
          <cell r="D507" t="str">
            <v>A</v>
          </cell>
          <cell r="E507" t="str">
            <v>A</v>
          </cell>
        </row>
        <row r="508">
          <cell r="A508">
            <v>102121</v>
          </cell>
          <cell r="B508" t="str">
            <v>Marquette General Health System</v>
          </cell>
          <cell r="C508" t="str">
            <v>B</v>
          </cell>
          <cell r="D508" t="str">
            <v>C</v>
          </cell>
          <cell r="E508" t="str">
            <v>Unknown</v>
          </cell>
        </row>
        <row r="509">
          <cell r="A509">
            <v>102581</v>
          </cell>
          <cell r="B509" t="str">
            <v>Billings Clinic</v>
          </cell>
          <cell r="C509" t="str">
            <v>A</v>
          </cell>
          <cell r="D509" t="str">
            <v>A</v>
          </cell>
          <cell r="E509" t="str">
            <v>A</v>
          </cell>
        </row>
        <row r="510">
          <cell r="A510">
            <v>100826</v>
          </cell>
          <cell r="B510" t="str">
            <v>Hialeah Hospital</v>
          </cell>
          <cell r="C510" t="str">
            <v>B</v>
          </cell>
          <cell r="D510" t="str">
            <v>B</v>
          </cell>
          <cell r="E510" t="str">
            <v>A</v>
          </cell>
        </row>
        <row r="511">
          <cell r="A511">
            <v>104524</v>
          </cell>
          <cell r="B511" t="str">
            <v>Riverside Shore Memorial Hospital</v>
          </cell>
          <cell r="C511" t="str">
            <v>A</v>
          </cell>
          <cell r="D511" t="str">
            <v>B</v>
          </cell>
          <cell r="E511" t="str">
            <v>B</v>
          </cell>
        </row>
        <row r="512">
          <cell r="A512">
            <v>103583</v>
          </cell>
          <cell r="B512" t="str">
            <v>KAISER SUNNYSIDE MEDICAL CENTER</v>
          </cell>
          <cell r="C512" t="str">
            <v>B</v>
          </cell>
          <cell r="D512" t="str">
            <v>A</v>
          </cell>
          <cell r="E512" t="str">
            <v>A</v>
          </cell>
        </row>
        <row r="513">
          <cell r="A513">
            <v>101042</v>
          </cell>
          <cell r="B513" t="str">
            <v>Atlanta Medical Center</v>
          </cell>
          <cell r="C513" t="str">
            <v>B</v>
          </cell>
          <cell r="D513" t="str">
            <v>C</v>
          </cell>
          <cell r="E513" t="str">
            <v>C</v>
          </cell>
        </row>
        <row r="514">
          <cell r="A514">
            <v>102150</v>
          </cell>
          <cell r="B514" t="str">
            <v>Spectrum Health Gerber Memorial</v>
          </cell>
          <cell r="C514" t="str">
            <v>A</v>
          </cell>
          <cell r="D514" t="str">
            <v>A</v>
          </cell>
          <cell r="E514" t="str">
            <v>B</v>
          </cell>
        </row>
        <row r="515">
          <cell r="A515">
            <v>101370</v>
          </cell>
          <cell r="B515" t="str">
            <v>Reid Hospital and Health Care Services</v>
          </cell>
          <cell r="C515" t="str">
            <v>A</v>
          </cell>
          <cell r="D515" t="str">
            <v>B</v>
          </cell>
          <cell r="E515" t="str">
            <v>Unknown</v>
          </cell>
        </row>
        <row r="516">
          <cell r="A516">
            <v>103689</v>
          </cell>
          <cell r="B516" t="str">
            <v>Moses Taylor Hospital</v>
          </cell>
          <cell r="C516" t="str">
            <v>A</v>
          </cell>
          <cell r="D516" t="str">
            <v>B</v>
          </cell>
          <cell r="E516" t="str">
            <v>A</v>
          </cell>
        </row>
        <row r="517">
          <cell r="A517">
            <v>100815</v>
          </cell>
          <cell r="B517" t="str">
            <v>St. Vincent's Medical Center Riverside</v>
          </cell>
          <cell r="C517" t="str">
            <v>B</v>
          </cell>
          <cell r="D517" t="str">
            <v>B</v>
          </cell>
          <cell r="E517" t="str">
            <v>C</v>
          </cell>
        </row>
        <row r="518">
          <cell r="A518">
            <v>104595</v>
          </cell>
          <cell r="B518" t="str">
            <v>Skagit Valley Hospital</v>
          </cell>
          <cell r="C518" t="str">
            <v>B</v>
          </cell>
          <cell r="D518" t="str">
            <v>C</v>
          </cell>
          <cell r="E518" t="str">
            <v>B</v>
          </cell>
        </row>
        <row r="519">
          <cell r="A519">
            <v>100331</v>
          </cell>
          <cell r="B519" t="str">
            <v>Kaiser Foundation Hospital - Oakland</v>
          </cell>
          <cell r="C519" t="str">
            <v>B</v>
          </cell>
          <cell r="D519" t="str">
            <v>B</v>
          </cell>
          <cell r="E519" t="str">
            <v>A</v>
          </cell>
        </row>
        <row r="520">
          <cell r="A520">
            <v>103662</v>
          </cell>
          <cell r="B520" t="str">
            <v>Jeanes Hospital</v>
          </cell>
          <cell r="C520" t="str">
            <v>B</v>
          </cell>
          <cell r="D520" t="str">
            <v>B</v>
          </cell>
          <cell r="E520" t="str">
            <v>B</v>
          </cell>
        </row>
        <row r="521">
          <cell r="A521">
            <v>102591</v>
          </cell>
          <cell r="B521" t="str">
            <v>Bozeman Deaconess Hospital</v>
          </cell>
          <cell r="C521" t="e">
            <v>#N/A</v>
          </cell>
          <cell r="D521" t="str">
            <v>A</v>
          </cell>
          <cell r="E521" t="str">
            <v>A</v>
          </cell>
        </row>
        <row r="522">
          <cell r="A522">
            <v>104593</v>
          </cell>
          <cell r="B522" t="str">
            <v>Northwest Hospital and Medical Center</v>
          </cell>
          <cell r="C522" t="str">
            <v>A</v>
          </cell>
          <cell r="D522" t="str">
            <v>A</v>
          </cell>
          <cell r="E522" t="str">
            <v>A</v>
          </cell>
        </row>
        <row r="523">
          <cell r="A523">
            <v>104730</v>
          </cell>
          <cell r="B523" t="str">
            <v>St. Joseph's Hospital</v>
          </cell>
          <cell r="C523" t="str">
            <v>B</v>
          </cell>
          <cell r="D523" t="str">
            <v>B</v>
          </cell>
          <cell r="E523" t="str">
            <v>A</v>
          </cell>
        </row>
        <row r="524">
          <cell r="A524">
            <v>101137</v>
          </cell>
          <cell r="B524" t="str">
            <v>EASTERN IDAHO REGIONAL MED CENTER</v>
          </cell>
          <cell r="C524" t="str">
            <v>D</v>
          </cell>
          <cell r="D524" t="str">
            <v>D</v>
          </cell>
          <cell r="E524" t="str">
            <v>C</v>
          </cell>
        </row>
        <row r="525">
          <cell r="A525">
            <v>100922</v>
          </cell>
          <cell r="B525" t="str">
            <v>FAWCETT MEMORIAL HOSPITAL</v>
          </cell>
          <cell r="C525" t="str">
            <v>A</v>
          </cell>
          <cell r="D525" t="str">
            <v>A</v>
          </cell>
          <cell r="E525" t="str">
            <v>A</v>
          </cell>
        </row>
        <row r="526">
          <cell r="A526">
            <v>102850</v>
          </cell>
          <cell r="B526" t="str">
            <v>Meadowlands Hospital Medical Center</v>
          </cell>
          <cell r="C526" t="str">
            <v>B</v>
          </cell>
          <cell r="D526" t="str">
            <v>C</v>
          </cell>
          <cell r="E526" t="str">
            <v>C</v>
          </cell>
        </row>
        <row r="527">
          <cell r="A527">
            <v>100859</v>
          </cell>
          <cell r="B527" t="str">
            <v>Florida Hospital Heartland Medical Center</v>
          </cell>
          <cell r="C527" t="str">
            <v>C</v>
          </cell>
          <cell r="D527" t="str">
            <v>C</v>
          </cell>
          <cell r="E527" t="str">
            <v>A</v>
          </cell>
        </row>
        <row r="528">
          <cell r="A528">
            <v>103745</v>
          </cell>
          <cell r="B528" t="str">
            <v>Riddle Hospital</v>
          </cell>
          <cell r="C528" t="str">
            <v>A</v>
          </cell>
          <cell r="D528" t="str">
            <v>A</v>
          </cell>
          <cell r="E528" t="str">
            <v>B</v>
          </cell>
        </row>
        <row r="529">
          <cell r="A529">
            <v>101202</v>
          </cell>
          <cell r="B529" t="str">
            <v>Morris Hospital &amp; Healthcare Centers</v>
          </cell>
          <cell r="C529" t="str">
            <v>A</v>
          </cell>
          <cell r="D529" t="str">
            <v>A</v>
          </cell>
          <cell r="E529" t="str">
            <v>A</v>
          </cell>
        </row>
        <row r="530">
          <cell r="A530">
            <v>100571</v>
          </cell>
          <cell r="B530" t="str">
            <v>Kaiser Foundation Hospital - San Jose</v>
          </cell>
          <cell r="C530" t="str">
            <v>A</v>
          </cell>
          <cell r="D530" t="str">
            <v>A</v>
          </cell>
          <cell r="E530" t="str">
            <v>A</v>
          </cell>
        </row>
        <row r="531">
          <cell r="A531">
            <v>101071</v>
          </cell>
          <cell r="B531" t="str">
            <v>Eastside Medical Center</v>
          </cell>
          <cell r="C531" t="str">
            <v>B</v>
          </cell>
          <cell r="D531" t="str">
            <v>B</v>
          </cell>
          <cell r="E531" t="str">
            <v>B</v>
          </cell>
        </row>
        <row r="532">
          <cell r="A532">
            <v>103311</v>
          </cell>
          <cell r="B532" t="str">
            <v>ProMedica St. Luke's hospital</v>
          </cell>
          <cell r="C532" t="str">
            <v>B</v>
          </cell>
          <cell r="D532" t="str">
            <v>B</v>
          </cell>
          <cell r="E532" t="str">
            <v>B</v>
          </cell>
        </row>
        <row r="533">
          <cell r="A533">
            <v>100117</v>
          </cell>
          <cell r="B533" t="str">
            <v>Central Peninsula General Hospital</v>
          </cell>
          <cell r="C533" t="str">
            <v>A</v>
          </cell>
          <cell r="D533" t="str">
            <v>A</v>
          </cell>
          <cell r="E533" t="str">
            <v>A</v>
          </cell>
        </row>
        <row r="534">
          <cell r="A534">
            <v>100714</v>
          </cell>
          <cell r="B534" t="str">
            <v>Centura Health-Litteton Adventist Hospital</v>
          </cell>
          <cell r="C534" t="str">
            <v>A</v>
          </cell>
          <cell r="D534" t="str">
            <v>A</v>
          </cell>
          <cell r="E534" t="str">
            <v>C</v>
          </cell>
        </row>
        <row r="535">
          <cell r="A535">
            <v>103737</v>
          </cell>
          <cell r="B535" t="str">
            <v>Punxsutawney Area Hospital</v>
          </cell>
          <cell r="C535" t="str">
            <v>A</v>
          </cell>
          <cell r="D535" t="str">
            <v>A</v>
          </cell>
          <cell r="E535" t="str">
            <v>Unknown</v>
          </cell>
        </row>
        <row r="536">
          <cell r="A536">
            <v>102134</v>
          </cell>
          <cell r="B536" t="str">
            <v>Central Michigan Community Hospital</v>
          </cell>
          <cell r="C536" t="str">
            <v>B</v>
          </cell>
          <cell r="D536" t="str">
            <v>B</v>
          </cell>
          <cell r="E536" t="str">
            <v>Unknown</v>
          </cell>
        </row>
        <row r="537">
          <cell r="A537">
            <v>100294</v>
          </cell>
          <cell r="B537" t="str">
            <v>Mills-Peninsula Health Services</v>
          </cell>
          <cell r="C537" t="str">
            <v>A</v>
          </cell>
          <cell r="D537" t="str">
            <v>A</v>
          </cell>
          <cell r="E537" t="str">
            <v>A</v>
          </cell>
        </row>
        <row r="538">
          <cell r="A538">
            <v>102802</v>
          </cell>
          <cell r="B538" t="str">
            <v>Newton Medical Center</v>
          </cell>
          <cell r="C538" t="str">
            <v>B</v>
          </cell>
          <cell r="D538" t="str">
            <v>B</v>
          </cell>
          <cell r="E538" t="str">
            <v>A</v>
          </cell>
        </row>
        <row r="539">
          <cell r="A539">
            <v>103144</v>
          </cell>
          <cell r="B539" t="str">
            <v>WakeMed Raleigh Campus</v>
          </cell>
          <cell r="C539" t="str">
            <v>A</v>
          </cell>
          <cell r="D539" t="str">
            <v>C</v>
          </cell>
          <cell r="E539" t="str">
            <v>C</v>
          </cell>
        </row>
        <row r="540">
          <cell r="A540">
            <v>100145</v>
          </cell>
          <cell r="B540" t="str">
            <v>SCOTTSDALE HEALTHCARE OSBORN MEDICAL CENTER</v>
          </cell>
          <cell r="C540" t="str">
            <v>A</v>
          </cell>
          <cell r="D540" t="str">
            <v>A</v>
          </cell>
          <cell r="E540" t="str">
            <v>A</v>
          </cell>
        </row>
        <row r="541">
          <cell r="A541">
            <v>100546</v>
          </cell>
          <cell r="B541" t="str">
            <v>Los Robles Hospital and Medical Center</v>
          </cell>
          <cell r="C541" t="str">
            <v>B</v>
          </cell>
          <cell r="D541" t="str">
            <v>B</v>
          </cell>
          <cell r="E541" t="str">
            <v>A</v>
          </cell>
        </row>
        <row r="542">
          <cell r="A542">
            <v>100865</v>
          </cell>
          <cell r="B542" t="str">
            <v>Bartow Regional Medical Center</v>
          </cell>
          <cell r="C542" t="e">
            <v>#N/A</v>
          </cell>
          <cell r="D542" t="str">
            <v>B</v>
          </cell>
          <cell r="E542" t="str">
            <v>B</v>
          </cell>
        </row>
        <row r="543">
          <cell r="A543">
            <v>102050</v>
          </cell>
          <cell r="B543" t="str">
            <v>Lowell General Hospital</v>
          </cell>
          <cell r="C543" t="str">
            <v>A</v>
          </cell>
          <cell r="D543" t="str">
            <v>A</v>
          </cell>
          <cell r="E543" t="str">
            <v>A</v>
          </cell>
        </row>
        <row r="544">
          <cell r="A544">
            <v>101292</v>
          </cell>
          <cell r="B544" t="str">
            <v>Adventist Bolingbrook Hospital</v>
          </cell>
          <cell r="C544" t="str">
            <v>B</v>
          </cell>
          <cell r="D544" t="str">
            <v>C</v>
          </cell>
          <cell r="E544" t="str">
            <v>B</v>
          </cell>
        </row>
        <row r="545">
          <cell r="A545">
            <v>100819</v>
          </cell>
          <cell r="B545" t="str">
            <v>Florida Hospital Zephyrhills</v>
          </cell>
          <cell r="C545" t="str">
            <v>A</v>
          </cell>
          <cell r="D545" t="e">
            <v>#N/A</v>
          </cell>
          <cell r="E545" t="e">
            <v>#N/A</v>
          </cell>
        </row>
        <row r="546">
          <cell r="A546">
            <v>102499</v>
          </cell>
          <cell r="B546" t="str">
            <v>SSM St. Mary's Health Center</v>
          </cell>
          <cell r="C546" t="str">
            <v>A</v>
          </cell>
          <cell r="D546" t="str">
            <v>A</v>
          </cell>
          <cell r="E546" t="str">
            <v>C</v>
          </cell>
        </row>
        <row r="547">
          <cell r="A547">
            <v>102643</v>
          </cell>
          <cell r="B547" t="str">
            <v>Great Plains Regional Medical Center</v>
          </cell>
          <cell r="C547" t="str">
            <v>A</v>
          </cell>
          <cell r="D547" t="str">
            <v>A</v>
          </cell>
          <cell r="E547" t="str">
            <v>A</v>
          </cell>
        </row>
        <row r="548">
          <cell r="A548">
            <v>101729</v>
          </cell>
          <cell r="B548" t="str">
            <v>Pikeville Medical Center</v>
          </cell>
          <cell r="C548" t="str">
            <v>A</v>
          </cell>
          <cell r="D548" t="str">
            <v>B</v>
          </cell>
          <cell r="E548" t="str">
            <v>B</v>
          </cell>
        </row>
        <row r="549">
          <cell r="A549">
            <v>102063</v>
          </cell>
          <cell r="B549" t="str">
            <v>Emerson Hospital</v>
          </cell>
          <cell r="C549" t="str">
            <v>B</v>
          </cell>
          <cell r="D549" t="str">
            <v>A</v>
          </cell>
          <cell r="E549" t="str">
            <v>A</v>
          </cell>
        </row>
        <row r="550">
          <cell r="A550">
            <v>104026</v>
          </cell>
          <cell r="B550" t="str">
            <v>Physicians Regional Medical Center</v>
          </cell>
          <cell r="C550" t="str">
            <v>C</v>
          </cell>
          <cell r="D550" t="str">
            <v>C</v>
          </cell>
          <cell r="E550" t="str">
            <v>A</v>
          </cell>
        </row>
        <row r="551">
          <cell r="A551">
            <v>102973</v>
          </cell>
          <cell r="B551" t="str">
            <v>Jacobi Medical Center</v>
          </cell>
          <cell r="C551" t="str">
            <v>A</v>
          </cell>
          <cell r="D551" t="str">
            <v>A</v>
          </cell>
          <cell r="E551" t="str">
            <v>C</v>
          </cell>
        </row>
        <row r="552">
          <cell r="A552">
            <v>102053</v>
          </cell>
          <cell r="B552" t="str">
            <v>Quincy Medical Center</v>
          </cell>
          <cell r="C552" t="str">
            <v>A</v>
          </cell>
          <cell r="D552" t="str">
            <v>A</v>
          </cell>
          <cell r="E552" t="str">
            <v>B</v>
          </cell>
        </row>
        <row r="553">
          <cell r="A553">
            <v>101194</v>
          </cell>
          <cell r="B553" t="str">
            <v>Vista Medical Center East</v>
          </cell>
          <cell r="C553" t="str">
            <v>B</v>
          </cell>
          <cell r="D553" t="str">
            <v>B</v>
          </cell>
          <cell r="E553" t="str">
            <v>B</v>
          </cell>
        </row>
        <row r="554">
          <cell r="A554">
            <v>100896</v>
          </cell>
          <cell r="B554" t="str">
            <v>MEMORIAL HOSPITAL JACKSONVILLE</v>
          </cell>
          <cell r="C554" t="str">
            <v>B</v>
          </cell>
          <cell r="D554" t="str">
            <v>B</v>
          </cell>
          <cell r="E554" t="str">
            <v>B</v>
          </cell>
        </row>
        <row r="555">
          <cell r="A555">
            <v>102933</v>
          </cell>
          <cell r="B555" t="str">
            <v>The New York Hospital Medical Center of Queens</v>
          </cell>
          <cell r="C555" t="str">
            <v>A</v>
          </cell>
          <cell r="D555" t="str">
            <v>A</v>
          </cell>
          <cell r="E555" t="str">
            <v>C</v>
          </cell>
        </row>
        <row r="556">
          <cell r="A556">
            <v>101876</v>
          </cell>
          <cell r="B556" t="str">
            <v>Byrd Regional Hospital</v>
          </cell>
          <cell r="C556" t="str">
            <v>A</v>
          </cell>
          <cell r="D556" t="str">
            <v>A</v>
          </cell>
          <cell r="E556" t="str">
            <v>A</v>
          </cell>
        </row>
        <row r="557">
          <cell r="A557">
            <v>103990</v>
          </cell>
          <cell r="B557" t="str">
            <v>Tristar Horizon Medical Center</v>
          </cell>
          <cell r="C557" t="str">
            <v>A</v>
          </cell>
          <cell r="D557" t="str">
            <v>A</v>
          </cell>
          <cell r="E557" t="str">
            <v>C</v>
          </cell>
        </row>
        <row r="558">
          <cell r="A558">
            <v>103969</v>
          </cell>
          <cell r="B558" t="str">
            <v>Blount Memorial Hospital</v>
          </cell>
          <cell r="C558" t="str">
            <v>A</v>
          </cell>
          <cell r="D558" t="str">
            <v>A</v>
          </cell>
          <cell r="E558" t="str">
            <v>A</v>
          </cell>
        </row>
        <row r="559">
          <cell r="A559">
            <v>104207</v>
          </cell>
          <cell r="B559" t="str">
            <v>Texas Health Presbyterian Hospital Kaufman</v>
          </cell>
          <cell r="C559" t="str">
            <v>B</v>
          </cell>
          <cell r="D559" t="str">
            <v>B</v>
          </cell>
          <cell r="E559" t="str">
            <v>B</v>
          </cell>
        </row>
        <row r="560">
          <cell r="A560">
            <v>104566</v>
          </cell>
          <cell r="B560" t="str">
            <v>LewisGale Hospital - Montgomery</v>
          </cell>
          <cell r="C560" t="str">
            <v>A</v>
          </cell>
          <cell r="D560" t="str">
            <v>A</v>
          </cell>
          <cell r="E560" t="str">
            <v>A</v>
          </cell>
        </row>
        <row r="561">
          <cell r="A561">
            <v>108022</v>
          </cell>
          <cell r="B561" t="str">
            <v>West Chester Hospital</v>
          </cell>
          <cell r="C561" t="str">
            <v>B</v>
          </cell>
          <cell r="D561" t="e">
            <v>#N/A</v>
          </cell>
          <cell r="E561" t="str">
            <v>A</v>
          </cell>
        </row>
        <row r="562">
          <cell r="A562">
            <v>103701</v>
          </cell>
          <cell r="B562" t="str">
            <v>Bryn Mawr Hospital</v>
          </cell>
          <cell r="C562" t="str">
            <v>A</v>
          </cell>
          <cell r="D562" t="str">
            <v>A</v>
          </cell>
          <cell r="E562" t="str">
            <v>A</v>
          </cell>
        </row>
        <row r="563">
          <cell r="A563">
            <v>101816</v>
          </cell>
          <cell r="B563" t="str">
            <v>West Calcasieu Cameron Hospital</v>
          </cell>
          <cell r="C563" t="str">
            <v>A</v>
          </cell>
          <cell r="D563" t="str">
            <v>A</v>
          </cell>
          <cell r="E563" t="str">
            <v>A</v>
          </cell>
        </row>
        <row r="564">
          <cell r="A564">
            <v>101278</v>
          </cell>
          <cell r="B564" t="str">
            <v>Genesis Medical Center, Illini Campus</v>
          </cell>
          <cell r="C564" t="str">
            <v>A</v>
          </cell>
          <cell r="D564" t="str">
            <v>A</v>
          </cell>
          <cell r="E564" t="str">
            <v>A</v>
          </cell>
        </row>
        <row r="565">
          <cell r="A565">
            <v>101171</v>
          </cell>
          <cell r="B565" t="str">
            <v>CGH Medical Center</v>
          </cell>
          <cell r="C565" t="str">
            <v>A</v>
          </cell>
          <cell r="D565" t="str">
            <v>A</v>
          </cell>
          <cell r="E565" t="str">
            <v>A</v>
          </cell>
        </row>
        <row r="566">
          <cell r="A566">
            <v>154282</v>
          </cell>
          <cell r="B566" t="str">
            <v>Memorial Hermann Northwest Hospital</v>
          </cell>
          <cell r="C566" t="str">
            <v>A</v>
          </cell>
          <cell r="D566" t="str">
            <v>A</v>
          </cell>
          <cell r="E566" t="str">
            <v>A</v>
          </cell>
        </row>
        <row r="567">
          <cell r="A567">
            <v>104171</v>
          </cell>
          <cell r="B567" t="str">
            <v>Memorial Hermann Southeast</v>
          </cell>
          <cell r="C567" t="str">
            <v>A</v>
          </cell>
          <cell r="D567" t="str">
            <v>A</v>
          </cell>
          <cell r="E567" t="str">
            <v>A</v>
          </cell>
        </row>
        <row r="568">
          <cell r="A568">
            <v>224190</v>
          </cell>
          <cell r="B568" t="str">
            <v>Memorial Hermann Southwest Hospital</v>
          </cell>
          <cell r="C568" t="e">
            <v>#N/A</v>
          </cell>
          <cell r="D568" t="e">
            <v>#N/A</v>
          </cell>
          <cell r="E568" t="e">
            <v>#N/A</v>
          </cell>
        </row>
        <row r="569">
          <cell r="A569">
            <v>154299</v>
          </cell>
          <cell r="B569" t="str">
            <v>Memorial Hermann The Woodlands Hospital</v>
          </cell>
          <cell r="C569" t="str">
            <v>A</v>
          </cell>
          <cell r="D569" t="e">
            <v>#N/A</v>
          </cell>
          <cell r="E569" t="e">
            <v>#N/A</v>
          </cell>
        </row>
        <row r="570">
          <cell r="A570">
            <v>101494</v>
          </cell>
          <cell r="B570" t="str">
            <v>Mercy Medical Center of Clinton</v>
          </cell>
          <cell r="C570" t="str">
            <v>A</v>
          </cell>
          <cell r="D570" t="str">
            <v>A</v>
          </cell>
          <cell r="E570" t="str">
            <v>Unknown</v>
          </cell>
        </row>
        <row r="571">
          <cell r="A571">
            <v>100296</v>
          </cell>
          <cell r="B571" t="str">
            <v>Queen of the Valley Medical Center</v>
          </cell>
          <cell r="C571" t="str">
            <v>B</v>
          </cell>
          <cell r="D571" t="str">
            <v>B</v>
          </cell>
          <cell r="E571" t="str">
            <v>B</v>
          </cell>
        </row>
        <row r="572">
          <cell r="A572">
            <v>103639</v>
          </cell>
          <cell r="B572" t="str">
            <v>Williamsport Regional Medical Center</v>
          </cell>
          <cell r="C572" t="str">
            <v>A</v>
          </cell>
          <cell r="D572" t="str">
            <v>A</v>
          </cell>
          <cell r="E572" t="str">
            <v>A</v>
          </cell>
        </row>
        <row r="573">
          <cell r="A573">
            <v>103746</v>
          </cell>
          <cell r="B573" t="str">
            <v>Penn Presbyterian Medical Center</v>
          </cell>
          <cell r="C573" t="str">
            <v>B</v>
          </cell>
          <cell r="D573" t="str">
            <v>A</v>
          </cell>
          <cell r="E573" t="str">
            <v>C</v>
          </cell>
        </row>
        <row r="574">
          <cell r="A574">
            <v>103741</v>
          </cell>
          <cell r="B574" t="str">
            <v>Sharon Regional Health System</v>
          </cell>
          <cell r="C574" t="str">
            <v>B</v>
          </cell>
          <cell r="D574" t="str">
            <v>A</v>
          </cell>
          <cell r="E574" t="str">
            <v>C</v>
          </cell>
        </row>
        <row r="575">
          <cell r="A575">
            <v>100935</v>
          </cell>
          <cell r="B575" t="str">
            <v>CAPITAL REGIONAL MEDICAL CENTER</v>
          </cell>
          <cell r="C575" t="str">
            <v>A</v>
          </cell>
          <cell r="D575" t="str">
            <v>A</v>
          </cell>
          <cell r="E575" t="str">
            <v>A</v>
          </cell>
        </row>
        <row r="576">
          <cell r="A576">
            <v>104048</v>
          </cell>
          <cell r="B576" t="str">
            <v>Parkwest Medical Center</v>
          </cell>
          <cell r="C576" t="str">
            <v>A</v>
          </cell>
          <cell r="D576" t="str">
            <v>A</v>
          </cell>
          <cell r="E576" t="str">
            <v>A</v>
          </cell>
        </row>
        <row r="577">
          <cell r="A577">
            <v>104544</v>
          </cell>
          <cell r="B577" t="str">
            <v>Bon Secours Memorial Regional Medical Center</v>
          </cell>
          <cell r="C577" t="str">
            <v>A</v>
          </cell>
          <cell r="D577" t="str">
            <v>A</v>
          </cell>
          <cell r="E577" t="str">
            <v>A</v>
          </cell>
        </row>
        <row r="578">
          <cell r="A578">
            <v>102994</v>
          </cell>
          <cell r="B578" t="str">
            <v>Winthrop-University Hospital</v>
          </cell>
          <cell r="C578" t="str">
            <v>C</v>
          </cell>
          <cell r="D578" t="str">
            <v>C</v>
          </cell>
          <cell r="E578" t="str">
            <v>B</v>
          </cell>
        </row>
        <row r="579">
          <cell r="A579">
            <v>102179</v>
          </cell>
          <cell r="B579" t="str">
            <v>St. John Macomb Hospital</v>
          </cell>
          <cell r="C579" t="str">
            <v>B</v>
          </cell>
          <cell r="D579" t="str">
            <v>B</v>
          </cell>
          <cell r="E579" t="str">
            <v>B</v>
          </cell>
        </row>
        <row r="580">
          <cell r="A580">
            <v>102188</v>
          </cell>
          <cell r="B580" t="str">
            <v>St. John Oakland Hospital</v>
          </cell>
          <cell r="C580" t="str">
            <v>B</v>
          </cell>
          <cell r="D580" t="e">
            <v>#N/A</v>
          </cell>
          <cell r="E580" t="e">
            <v>#N/A</v>
          </cell>
        </row>
        <row r="581">
          <cell r="A581">
            <v>106839</v>
          </cell>
          <cell r="B581" t="str">
            <v>North Shore University Health System -Glenbrook Hospital</v>
          </cell>
          <cell r="C581" t="str">
            <v>A</v>
          </cell>
          <cell r="D581" t="str">
            <v>A</v>
          </cell>
          <cell r="E581" t="str">
            <v>A</v>
          </cell>
        </row>
        <row r="582">
          <cell r="A582">
            <v>103907</v>
          </cell>
          <cell r="B582" t="str">
            <v>Waccamaw Community Hospital</v>
          </cell>
          <cell r="C582" t="str">
            <v>B</v>
          </cell>
          <cell r="D582" t="str">
            <v>B</v>
          </cell>
          <cell r="E582" t="str">
            <v>B</v>
          </cell>
        </row>
        <row r="583">
          <cell r="A583">
            <v>103112</v>
          </cell>
          <cell r="B583" t="str">
            <v>Forsyth Medical Center</v>
          </cell>
          <cell r="C583" t="str">
            <v>A</v>
          </cell>
          <cell r="D583" t="str">
            <v>B</v>
          </cell>
          <cell r="E583" t="str">
            <v>B</v>
          </cell>
        </row>
        <row r="584">
          <cell r="A584">
            <v>103879</v>
          </cell>
          <cell r="B584" t="str">
            <v>Conway Medical Center</v>
          </cell>
          <cell r="C584" t="str">
            <v>A</v>
          </cell>
          <cell r="D584" t="str">
            <v>A</v>
          </cell>
          <cell r="E584" t="str">
            <v>B</v>
          </cell>
        </row>
        <row r="585">
          <cell r="A585">
            <v>102795</v>
          </cell>
          <cell r="B585" t="str">
            <v>St. Francis Medical Center of Trenton</v>
          </cell>
          <cell r="C585" t="str">
            <v>A</v>
          </cell>
          <cell r="D585" t="str">
            <v>A</v>
          </cell>
          <cell r="E585" t="str">
            <v>B</v>
          </cell>
        </row>
        <row r="586">
          <cell r="A586">
            <v>102827</v>
          </cell>
          <cell r="B586" t="str">
            <v>Saint Peter's University Hospital</v>
          </cell>
          <cell r="C586" t="str">
            <v>C</v>
          </cell>
          <cell r="D586" t="str">
            <v>C</v>
          </cell>
          <cell r="E586" t="str">
            <v>B</v>
          </cell>
        </row>
        <row r="587">
          <cell r="A587">
            <v>104261</v>
          </cell>
          <cell r="B587" t="str">
            <v>Methodist Richardson Medical Center</v>
          </cell>
          <cell r="C587" t="str">
            <v>B</v>
          </cell>
          <cell r="D587" t="str">
            <v>B</v>
          </cell>
          <cell r="E587" t="str">
            <v>B</v>
          </cell>
        </row>
        <row r="588">
          <cell r="A588">
            <v>101153</v>
          </cell>
          <cell r="B588" t="str">
            <v>Alton Memorial Hospital</v>
          </cell>
          <cell r="C588" t="str">
            <v>B</v>
          </cell>
          <cell r="D588" t="str">
            <v>C</v>
          </cell>
          <cell r="E588" t="str">
            <v>B</v>
          </cell>
        </row>
        <row r="589">
          <cell r="A589">
            <v>100078</v>
          </cell>
          <cell r="B589" t="str">
            <v>Vaughan Regional Medical Center</v>
          </cell>
          <cell r="C589" t="str">
            <v>A</v>
          </cell>
          <cell r="D589" t="str">
            <v>B</v>
          </cell>
          <cell r="E589" t="str">
            <v>Unknown</v>
          </cell>
        </row>
        <row r="590">
          <cell r="A590">
            <v>102051</v>
          </cell>
          <cell r="B590" t="str">
            <v>Noble Hospital</v>
          </cell>
          <cell r="C590" t="str">
            <v>A</v>
          </cell>
          <cell r="D590" t="str">
            <v>A</v>
          </cell>
          <cell r="E590" t="str">
            <v>C</v>
          </cell>
        </row>
        <row r="591">
          <cell r="A591">
            <v>209098</v>
          </cell>
          <cell r="B591" t="str">
            <v>DEL SOL MEDICAL CENTER</v>
          </cell>
          <cell r="C591" t="str">
            <v>A</v>
          </cell>
          <cell r="D591" t="str">
            <v>A</v>
          </cell>
          <cell r="E591" t="str">
            <v>Unknown</v>
          </cell>
        </row>
        <row r="592">
          <cell r="A592">
            <v>102109</v>
          </cell>
          <cell r="B592" t="str">
            <v>St. Joseph Mercy Port Huron</v>
          </cell>
          <cell r="C592" t="str">
            <v>B</v>
          </cell>
          <cell r="D592" t="str">
            <v>B</v>
          </cell>
          <cell r="E592" t="str">
            <v>B</v>
          </cell>
        </row>
        <row r="593">
          <cell r="A593">
            <v>103263</v>
          </cell>
          <cell r="B593" t="str">
            <v>Summa - Barberton Citizens Hospital</v>
          </cell>
          <cell r="C593" t="str">
            <v>B</v>
          </cell>
          <cell r="D593" t="str">
            <v>B</v>
          </cell>
          <cell r="E593" t="str">
            <v>B</v>
          </cell>
        </row>
        <row r="594">
          <cell r="A594">
            <v>101708</v>
          </cell>
          <cell r="B594" t="str">
            <v>Saint Joseph - London</v>
          </cell>
          <cell r="C594" t="e">
            <v>#N/A</v>
          </cell>
          <cell r="D594" t="str">
            <v>B</v>
          </cell>
          <cell r="E594" t="str">
            <v>B</v>
          </cell>
        </row>
        <row r="595">
          <cell r="A595">
            <v>103302</v>
          </cell>
          <cell r="B595" t="str">
            <v>Kettering Health Network - Kettering Medical Center</v>
          </cell>
          <cell r="C595" t="str">
            <v>A</v>
          </cell>
          <cell r="D595" t="str">
            <v>A</v>
          </cell>
          <cell r="E595" t="str">
            <v>B</v>
          </cell>
        </row>
        <row r="596">
          <cell r="A596">
            <v>103258</v>
          </cell>
          <cell r="B596" t="str">
            <v>Mount Carmel St. Ann's Hospital</v>
          </cell>
          <cell r="C596" t="str">
            <v>B</v>
          </cell>
          <cell r="D596" t="str">
            <v>A</v>
          </cell>
          <cell r="E596" t="str">
            <v>A</v>
          </cell>
        </row>
        <row r="597">
          <cell r="A597">
            <v>106804</v>
          </cell>
          <cell r="B597" t="str">
            <v>Bronx Lebanon Hospital Center Concourse Campus</v>
          </cell>
          <cell r="C597" t="str">
            <v>B</v>
          </cell>
          <cell r="D597" t="str">
            <v>B</v>
          </cell>
          <cell r="E597" t="str">
            <v>C</v>
          </cell>
        </row>
        <row r="598">
          <cell r="A598">
            <v>100827</v>
          </cell>
          <cell r="B598" t="str">
            <v>TWIN CITIES HOSPITAL</v>
          </cell>
          <cell r="C598" t="str">
            <v>A</v>
          </cell>
          <cell r="D598" t="str">
            <v>B</v>
          </cell>
          <cell r="E598" t="str">
            <v>A</v>
          </cell>
        </row>
        <row r="599">
          <cell r="A599">
            <v>101057</v>
          </cell>
          <cell r="B599" t="str">
            <v>Northside Hospital</v>
          </cell>
          <cell r="C599" t="str">
            <v>B</v>
          </cell>
          <cell r="D599" t="str">
            <v>C</v>
          </cell>
          <cell r="E599" t="str">
            <v>C</v>
          </cell>
        </row>
        <row r="600">
          <cell r="A600">
            <v>103288</v>
          </cell>
          <cell r="B600" t="str">
            <v>The Ohio State University Hospital East</v>
          </cell>
          <cell r="C600" t="e">
            <v>#N/A</v>
          </cell>
          <cell r="D600" t="e">
            <v>#N/A</v>
          </cell>
          <cell r="E600" t="e">
            <v>#N/A</v>
          </cell>
        </row>
        <row r="601">
          <cell r="A601">
            <v>101231</v>
          </cell>
          <cell r="B601" t="str">
            <v>Presence St. Mary's Hospital</v>
          </cell>
          <cell r="C601" t="str">
            <v>A</v>
          </cell>
          <cell r="D601" t="str">
            <v>A</v>
          </cell>
          <cell r="E601" t="str">
            <v>C</v>
          </cell>
        </row>
        <row r="602">
          <cell r="A602">
            <v>103763</v>
          </cell>
          <cell r="B602" t="str">
            <v>Geisinger Wyoming Valley</v>
          </cell>
          <cell r="C602" t="str">
            <v>B</v>
          </cell>
          <cell r="D602" t="str">
            <v>A</v>
          </cell>
          <cell r="E602" t="str">
            <v>C</v>
          </cell>
        </row>
        <row r="603">
          <cell r="A603">
            <v>101279</v>
          </cell>
          <cell r="B603" t="str">
            <v>Loyola University Medical Center</v>
          </cell>
          <cell r="C603" t="str">
            <v>A</v>
          </cell>
          <cell r="D603" t="str">
            <v>C</v>
          </cell>
          <cell r="E603" t="str">
            <v>C</v>
          </cell>
        </row>
        <row r="604">
          <cell r="A604">
            <v>100470</v>
          </cell>
          <cell r="B604" t="str">
            <v>Providence Little Company of Mary Medical Center</v>
          </cell>
          <cell r="C604" t="str">
            <v>A</v>
          </cell>
          <cell r="D604" t="str">
            <v>A</v>
          </cell>
          <cell r="E604" t="str">
            <v>A</v>
          </cell>
        </row>
        <row r="605">
          <cell r="A605">
            <v>104301</v>
          </cell>
          <cell r="B605" t="str">
            <v>SIERRA MEDICAL CENTER</v>
          </cell>
          <cell r="C605" t="str">
            <v>A</v>
          </cell>
          <cell r="D605" t="str">
            <v>A</v>
          </cell>
          <cell r="E605" t="str">
            <v>A</v>
          </cell>
        </row>
        <row r="606">
          <cell r="A606">
            <v>101048</v>
          </cell>
          <cell r="B606" t="str">
            <v>St. Francis Hospital of Columbus</v>
          </cell>
          <cell r="C606" t="str">
            <v>A</v>
          </cell>
          <cell r="D606" t="str">
            <v>B</v>
          </cell>
          <cell r="E606" t="str">
            <v>C</v>
          </cell>
        </row>
        <row r="607">
          <cell r="A607">
            <v>103870</v>
          </cell>
          <cell r="B607" t="str">
            <v>AnMed Health Medical Center</v>
          </cell>
          <cell r="C607" t="str">
            <v>A</v>
          </cell>
          <cell r="D607" t="str">
            <v>A</v>
          </cell>
          <cell r="E607" t="str">
            <v>A</v>
          </cell>
        </row>
        <row r="608">
          <cell r="A608">
            <v>100303</v>
          </cell>
          <cell r="B608" t="str">
            <v>Riverside Community Hospital</v>
          </cell>
          <cell r="C608" t="str">
            <v>A</v>
          </cell>
          <cell r="D608" t="str">
            <v>A</v>
          </cell>
          <cell r="E608" t="str">
            <v>B</v>
          </cell>
        </row>
        <row r="609">
          <cell r="A609">
            <v>154195</v>
          </cell>
          <cell r="B609" t="str">
            <v>Florida Hospital Celebration Health</v>
          </cell>
          <cell r="C609" t="str">
            <v>B</v>
          </cell>
          <cell r="D609" t="str">
            <v>B</v>
          </cell>
          <cell r="E609" t="str">
            <v>B</v>
          </cell>
        </row>
        <row r="610">
          <cell r="A610">
            <v>102485</v>
          </cell>
          <cell r="B610" t="str">
            <v>Saint Luke's North Hospital</v>
          </cell>
          <cell r="C610" t="str">
            <v>C</v>
          </cell>
          <cell r="D610" t="str">
            <v>B</v>
          </cell>
          <cell r="E610" t="str">
            <v>B</v>
          </cell>
        </row>
        <row r="611">
          <cell r="A611">
            <v>103347</v>
          </cell>
          <cell r="B611" t="str">
            <v>Memorial Hospital of Fremont</v>
          </cell>
          <cell r="C611" t="str">
            <v>F</v>
          </cell>
          <cell r="D611" t="str">
            <v>D</v>
          </cell>
          <cell r="E611" t="str">
            <v>Unknown</v>
          </cell>
        </row>
        <row r="612">
          <cell r="A612">
            <v>101722</v>
          </cell>
          <cell r="B612" t="str">
            <v>Hazard ARH Regional Medical Center</v>
          </cell>
          <cell r="C612" t="str">
            <v>A</v>
          </cell>
          <cell r="D612" t="str">
            <v>A</v>
          </cell>
          <cell r="E612" t="str">
            <v>Unknown</v>
          </cell>
        </row>
        <row r="613">
          <cell r="A613">
            <v>209109</v>
          </cell>
          <cell r="B613" t="str">
            <v>Allenmore Hospital</v>
          </cell>
          <cell r="C613" t="str">
            <v>B</v>
          </cell>
          <cell r="D613" t="str">
            <v>A</v>
          </cell>
          <cell r="E613" t="str">
            <v>Unknown</v>
          </cell>
        </row>
        <row r="614">
          <cell r="A614">
            <v>101125</v>
          </cell>
          <cell r="B614" t="str">
            <v>Pali Momi Medical Center</v>
          </cell>
          <cell r="C614" t="str">
            <v>C</v>
          </cell>
          <cell r="D614" t="str">
            <v>B</v>
          </cell>
          <cell r="E614" t="str">
            <v>C</v>
          </cell>
        </row>
        <row r="615">
          <cell r="A615">
            <v>208970</v>
          </cell>
          <cell r="B615" t="str">
            <v>Charlton Memorial Hospital Site Of Southcoast Hospitals Group</v>
          </cell>
          <cell r="C615" t="str">
            <v>B</v>
          </cell>
          <cell r="D615" t="str">
            <v>A</v>
          </cell>
          <cell r="E615" t="str">
            <v>Unknown</v>
          </cell>
        </row>
        <row r="616">
          <cell r="A616">
            <v>102057</v>
          </cell>
          <cell r="B616" t="str">
            <v>St. Luke's Hospital Site Of Southcoast Hospitals Group</v>
          </cell>
          <cell r="C616" t="str">
            <v>B</v>
          </cell>
          <cell r="D616" t="str">
            <v>B</v>
          </cell>
          <cell r="E616" t="str">
            <v>C</v>
          </cell>
        </row>
        <row r="617">
          <cell r="A617">
            <v>208971</v>
          </cell>
          <cell r="B617" t="str">
            <v>Tobey Hospital Site Of Southcoast Hospitals Group</v>
          </cell>
          <cell r="C617" t="str">
            <v>B</v>
          </cell>
          <cell r="D617" t="str">
            <v>B</v>
          </cell>
          <cell r="E617" t="str">
            <v>C</v>
          </cell>
        </row>
        <row r="618">
          <cell r="A618">
            <v>100403</v>
          </cell>
          <cell r="B618" t="str">
            <v>Sequoia Hospital</v>
          </cell>
          <cell r="C618" t="str">
            <v>A</v>
          </cell>
          <cell r="D618" t="str">
            <v>A</v>
          </cell>
          <cell r="E618" t="str">
            <v>A</v>
          </cell>
        </row>
        <row r="619">
          <cell r="A619">
            <v>103224</v>
          </cell>
          <cell r="B619" t="str">
            <v>MeritCare Medical Center</v>
          </cell>
          <cell r="C619" t="str">
            <v>B</v>
          </cell>
          <cell r="D619" t="str">
            <v>A</v>
          </cell>
          <cell r="E619" t="str">
            <v>B</v>
          </cell>
        </row>
        <row r="620">
          <cell r="A620">
            <v>100945</v>
          </cell>
          <cell r="B620" t="str">
            <v>West Boca Medical Center</v>
          </cell>
          <cell r="C620" t="str">
            <v>A</v>
          </cell>
          <cell r="D620" t="str">
            <v>A</v>
          </cell>
          <cell r="E620" t="str">
            <v>A</v>
          </cell>
        </row>
        <row r="621">
          <cell r="A621">
            <v>103299</v>
          </cell>
          <cell r="B621" t="str">
            <v>Atrium Medical Center</v>
          </cell>
          <cell r="C621" t="str">
            <v>A</v>
          </cell>
          <cell r="D621" t="str">
            <v>B</v>
          </cell>
          <cell r="E621" t="str">
            <v>B</v>
          </cell>
        </row>
        <row r="622">
          <cell r="A622">
            <v>104306</v>
          </cell>
          <cell r="B622" t="str">
            <v>Medical Center Arlington</v>
          </cell>
          <cell r="C622" t="str">
            <v>A</v>
          </cell>
          <cell r="D622" t="str">
            <v>A</v>
          </cell>
          <cell r="E622" t="str">
            <v>C</v>
          </cell>
        </row>
        <row r="623">
          <cell r="A623">
            <v>101747</v>
          </cell>
          <cell r="B623" t="str">
            <v>Harrison Memorial Hospital</v>
          </cell>
          <cell r="C623" t="str">
            <v>B</v>
          </cell>
          <cell r="D623" t="str">
            <v>A</v>
          </cell>
          <cell r="E623" t="str">
            <v>A</v>
          </cell>
        </row>
        <row r="624">
          <cell r="A624">
            <v>102760</v>
          </cell>
          <cell r="B624" t="str">
            <v>Southern New Hampshire Medical Center</v>
          </cell>
          <cell r="C624" t="str">
            <v>A</v>
          </cell>
          <cell r="D624" t="str">
            <v>B</v>
          </cell>
          <cell r="E624" t="str">
            <v>B</v>
          </cell>
        </row>
        <row r="625">
          <cell r="A625">
            <v>104601</v>
          </cell>
          <cell r="B625" t="str">
            <v>Providence Regional Medical Center Everett</v>
          </cell>
          <cell r="C625" t="str">
            <v>C</v>
          </cell>
          <cell r="D625" t="str">
            <v>C</v>
          </cell>
          <cell r="E625" t="str">
            <v>A</v>
          </cell>
        </row>
        <row r="626">
          <cell r="A626">
            <v>102469</v>
          </cell>
          <cell r="B626" t="str">
            <v>Mercy Hospital Jefferson</v>
          </cell>
          <cell r="C626" t="str">
            <v>A</v>
          </cell>
          <cell r="D626" t="str">
            <v>A</v>
          </cell>
          <cell r="E626" t="str">
            <v>B</v>
          </cell>
        </row>
        <row r="627">
          <cell r="A627">
            <v>100301</v>
          </cell>
          <cell r="B627" t="str">
            <v>Mercy General Hospital</v>
          </cell>
          <cell r="C627" t="str">
            <v>A</v>
          </cell>
          <cell r="D627" t="str">
            <v>A</v>
          </cell>
          <cell r="E627" t="str">
            <v>A</v>
          </cell>
        </row>
        <row r="628">
          <cell r="A628">
            <v>103019</v>
          </cell>
          <cell r="B628" t="str">
            <v>Claxton-Hepburn Medical Center</v>
          </cell>
          <cell r="C628" t="str">
            <v>B</v>
          </cell>
          <cell r="D628" t="str">
            <v>B</v>
          </cell>
          <cell r="E628" t="str">
            <v>Unknown</v>
          </cell>
        </row>
        <row r="629">
          <cell r="A629">
            <v>106817</v>
          </cell>
          <cell r="B629" t="str">
            <v>St Lukes Roosevelt Hospital - Roosevelt Hospital Division</v>
          </cell>
          <cell r="C629" t="str">
            <v>A</v>
          </cell>
          <cell r="D629" t="str">
            <v>A</v>
          </cell>
          <cell r="E629" t="str">
            <v>C</v>
          </cell>
        </row>
        <row r="630">
          <cell r="A630">
            <v>102929</v>
          </cell>
          <cell r="B630" t="str">
            <v>St. Luke's Hospital of New York</v>
          </cell>
          <cell r="C630" t="str">
            <v>A</v>
          </cell>
          <cell r="D630" t="str">
            <v>A</v>
          </cell>
          <cell r="E630" t="str">
            <v>C</v>
          </cell>
        </row>
        <row r="631">
          <cell r="A631">
            <v>102458</v>
          </cell>
          <cell r="B631" t="str">
            <v>Heartland Regional Medical Center of St. Joseph</v>
          </cell>
          <cell r="C631" t="str">
            <v>B</v>
          </cell>
          <cell r="D631" t="str">
            <v>A</v>
          </cell>
          <cell r="E631" t="str">
            <v>B</v>
          </cell>
        </row>
        <row r="632">
          <cell r="A632">
            <v>104859</v>
          </cell>
          <cell r="B632" t="str">
            <v>Wyoming Medical Center</v>
          </cell>
          <cell r="C632" t="str">
            <v>A</v>
          </cell>
          <cell r="D632" t="str">
            <v>A</v>
          </cell>
          <cell r="E632" t="str">
            <v>A</v>
          </cell>
        </row>
        <row r="633">
          <cell r="A633">
            <v>102040</v>
          </cell>
          <cell r="B633" t="str">
            <v>North Shore Medical Center - Union Hospital</v>
          </cell>
          <cell r="C633" t="str">
            <v>A</v>
          </cell>
          <cell r="D633" t="str">
            <v>A</v>
          </cell>
          <cell r="E633" t="str">
            <v>A</v>
          </cell>
        </row>
        <row r="634">
          <cell r="A634">
            <v>103997</v>
          </cell>
          <cell r="B634" t="str">
            <v>Middle Tennessee Medical Center</v>
          </cell>
          <cell r="C634" t="str">
            <v>C</v>
          </cell>
          <cell r="D634" t="str">
            <v>B</v>
          </cell>
          <cell r="E634" t="str">
            <v>A</v>
          </cell>
        </row>
        <row r="635">
          <cell r="A635">
            <v>100417</v>
          </cell>
          <cell r="B635" t="str">
            <v>Providence St. Joseph Medical Center of Burbank</v>
          </cell>
          <cell r="C635" t="str">
            <v>A</v>
          </cell>
          <cell r="D635" t="str">
            <v>A</v>
          </cell>
          <cell r="E635" t="str">
            <v>C</v>
          </cell>
        </row>
        <row r="636">
          <cell r="A636">
            <v>102843</v>
          </cell>
          <cell r="B636" t="str">
            <v>JFK Medical Center</v>
          </cell>
          <cell r="C636" t="str">
            <v>A</v>
          </cell>
          <cell r="D636" t="str">
            <v>A</v>
          </cell>
          <cell r="E636" t="str">
            <v>A</v>
          </cell>
        </row>
        <row r="637">
          <cell r="A637">
            <v>100426</v>
          </cell>
          <cell r="B637" t="str">
            <v>Marshall Medical Center</v>
          </cell>
          <cell r="C637" t="str">
            <v>C</v>
          </cell>
          <cell r="D637" t="str">
            <v>C</v>
          </cell>
          <cell r="E637" t="str">
            <v>C</v>
          </cell>
        </row>
        <row r="638">
          <cell r="A638">
            <v>103880</v>
          </cell>
          <cell r="B638" t="str">
            <v>McLeod Regional Medical Center and Health System</v>
          </cell>
          <cell r="C638" t="str">
            <v>A</v>
          </cell>
          <cell r="D638" t="str">
            <v>A</v>
          </cell>
          <cell r="E638" t="str">
            <v>A</v>
          </cell>
        </row>
        <row r="639">
          <cell r="A639">
            <v>100410</v>
          </cell>
          <cell r="B639" t="str">
            <v>Adventist Health  - Feather River Hospital</v>
          </cell>
          <cell r="C639" t="str">
            <v>B</v>
          </cell>
          <cell r="D639" t="str">
            <v>B</v>
          </cell>
          <cell r="E639" t="str">
            <v>A</v>
          </cell>
        </row>
        <row r="640">
          <cell r="A640">
            <v>100911</v>
          </cell>
          <cell r="B640" t="str">
            <v>Sebastian River Medical Center</v>
          </cell>
          <cell r="C640" t="str">
            <v>A</v>
          </cell>
          <cell r="D640" t="e">
            <v>#N/A</v>
          </cell>
          <cell r="E640" t="e">
            <v>#N/A</v>
          </cell>
        </row>
        <row r="641">
          <cell r="A641">
            <v>103287</v>
          </cell>
          <cell r="B641" t="str">
            <v>MetroHealth Medical Center</v>
          </cell>
          <cell r="C641" t="str">
            <v>B</v>
          </cell>
          <cell r="D641" t="str">
            <v>C</v>
          </cell>
          <cell r="E641" t="str">
            <v>A</v>
          </cell>
        </row>
        <row r="642">
          <cell r="A642">
            <v>104673</v>
          </cell>
          <cell r="B642" t="str">
            <v>City Hospital</v>
          </cell>
          <cell r="C642" t="str">
            <v>C</v>
          </cell>
          <cell r="D642" t="str">
            <v>C</v>
          </cell>
          <cell r="E642" t="str">
            <v>C</v>
          </cell>
        </row>
        <row r="643">
          <cell r="A643">
            <v>103683</v>
          </cell>
          <cell r="B643" t="str">
            <v>Meadville Medical Center</v>
          </cell>
          <cell r="C643" t="str">
            <v>A</v>
          </cell>
          <cell r="D643" t="str">
            <v>A</v>
          </cell>
          <cell r="E643" t="str">
            <v>A</v>
          </cell>
        </row>
        <row r="644">
          <cell r="A644">
            <v>102819</v>
          </cell>
          <cell r="B644" t="str">
            <v>HackensackUMC Mountainside</v>
          </cell>
          <cell r="C644" t="str">
            <v>B</v>
          </cell>
          <cell r="D644" t="str">
            <v>A</v>
          </cell>
          <cell r="E644" t="str">
            <v>C</v>
          </cell>
        </row>
        <row r="645">
          <cell r="A645">
            <v>100966</v>
          </cell>
          <cell r="B645" t="str">
            <v>St. Vincent's Medical Center Southside</v>
          </cell>
          <cell r="C645" t="str">
            <v>C</v>
          </cell>
          <cell r="D645" t="str">
            <v>C</v>
          </cell>
          <cell r="E645" t="str">
            <v>Grade Pending</v>
          </cell>
        </row>
        <row r="646">
          <cell r="A646">
            <v>104368</v>
          </cell>
          <cell r="B646" t="str">
            <v>Texas Health Presbyterian Hospital Allen</v>
          </cell>
          <cell r="C646" t="str">
            <v>B</v>
          </cell>
          <cell r="D646" t="str">
            <v>B</v>
          </cell>
          <cell r="E646" t="str">
            <v>C</v>
          </cell>
        </row>
        <row r="647">
          <cell r="A647">
            <v>209083</v>
          </cell>
          <cell r="B647" t="str">
            <v>North Knoxville Medical Center</v>
          </cell>
          <cell r="C647" t="e">
            <v>#N/A</v>
          </cell>
          <cell r="D647" t="str">
            <v>C</v>
          </cell>
          <cell r="E647" t="str">
            <v>Unknown</v>
          </cell>
        </row>
        <row r="648">
          <cell r="A648">
            <v>104537</v>
          </cell>
          <cell r="B648" t="str">
            <v>Johnston Memorial Hospital</v>
          </cell>
          <cell r="C648" t="str">
            <v>C</v>
          </cell>
          <cell r="D648" t="str">
            <v>C</v>
          </cell>
          <cell r="E648" t="str">
            <v>B</v>
          </cell>
        </row>
        <row r="649">
          <cell r="A649">
            <v>100961</v>
          </cell>
          <cell r="B649" t="str">
            <v>Sacred Heart Hospital on the Emerald Coast</v>
          </cell>
          <cell r="C649" t="str">
            <v>A</v>
          </cell>
          <cell r="D649" t="str">
            <v>A</v>
          </cell>
          <cell r="E649" t="str">
            <v>Unknown</v>
          </cell>
        </row>
        <row r="650">
          <cell r="A650">
            <v>100510</v>
          </cell>
          <cell r="B650" t="str">
            <v>St. Mary's Medical Center</v>
          </cell>
          <cell r="C650" t="str">
            <v>B</v>
          </cell>
          <cell r="D650" t="str">
            <v>B</v>
          </cell>
          <cell r="E650" t="str">
            <v>C</v>
          </cell>
        </row>
        <row r="651">
          <cell r="A651">
            <v>104231</v>
          </cell>
          <cell r="B651" t="str">
            <v>Methodist Hospital &amp; Methodist Children's Hospital</v>
          </cell>
          <cell r="C651" t="str">
            <v>B</v>
          </cell>
          <cell r="D651" t="str">
            <v>B</v>
          </cell>
          <cell r="E651" t="str">
            <v>B</v>
          </cell>
        </row>
        <row r="652">
          <cell r="A652">
            <v>101209</v>
          </cell>
          <cell r="B652" t="str">
            <v>Thorek Memorial Hospital</v>
          </cell>
          <cell r="C652" t="str">
            <v>C</v>
          </cell>
          <cell r="D652" t="str">
            <v>C</v>
          </cell>
          <cell r="E652" t="str">
            <v>A</v>
          </cell>
        </row>
        <row r="653">
          <cell r="A653">
            <v>224018</v>
          </cell>
          <cell r="B653" t="str">
            <v>Annie Penn Hospital</v>
          </cell>
          <cell r="C653" t="e">
            <v>#N/A</v>
          </cell>
          <cell r="D653" t="e">
            <v>#N/A</v>
          </cell>
          <cell r="E653" t="e">
            <v>#N/A</v>
          </cell>
        </row>
        <row r="654">
          <cell r="A654">
            <v>104128</v>
          </cell>
          <cell r="B654" t="str">
            <v>Baylor Medical Center at Irving</v>
          </cell>
          <cell r="C654" t="str">
            <v>B</v>
          </cell>
          <cell r="D654" t="str">
            <v>B</v>
          </cell>
          <cell r="E654" t="str">
            <v>B</v>
          </cell>
        </row>
        <row r="655">
          <cell r="A655">
            <v>102030</v>
          </cell>
          <cell r="B655" t="str">
            <v>Baystate Franklin Medical Center</v>
          </cell>
          <cell r="C655" t="str">
            <v>A</v>
          </cell>
          <cell r="D655" t="str">
            <v>A</v>
          </cell>
          <cell r="E655" t="str">
            <v>A</v>
          </cell>
        </row>
        <row r="656">
          <cell r="A656">
            <v>100780</v>
          </cell>
          <cell r="B656" t="str">
            <v>Beebe Medical Center</v>
          </cell>
          <cell r="C656" t="str">
            <v>A</v>
          </cell>
          <cell r="D656" t="str">
            <v>A</v>
          </cell>
          <cell r="E656" t="str">
            <v>A</v>
          </cell>
        </row>
        <row r="657">
          <cell r="A657">
            <v>102036</v>
          </cell>
          <cell r="B657" t="str">
            <v>Anna Jaques Hospital</v>
          </cell>
          <cell r="C657" t="str">
            <v>B</v>
          </cell>
          <cell r="D657" t="str">
            <v>B</v>
          </cell>
          <cell r="E657" t="str">
            <v>B</v>
          </cell>
        </row>
        <row r="658">
          <cell r="A658">
            <v>102139</v>
          </cell>
          <cell r="B658" t="str">
            <v>Allegiance Health</v>
          </cell>
          <cell r="C658" t="str">
            <v>A</v>
          </cell>
          <cell r="D658" t="str">
            <v>A</v>
          </cell>
          <cell r="E658" t="str">
            <v>A</v>
          </cell>
        </row>
        <row r="659">
          <cell r="A659">
            <v>102066</v>
          </cell>
          <cell r="B659" t="str">
            <v>Milford Regional Medical Center</v>
          </cell>
          <cell r="C659" t="str">
            <v>A</v>
          </cell>
          <cell r="D659" t="str">
            <v>A</v>
          </cell>
          <cell r="E659" t="str">
            <v>A</v>
          </cell>
        </row>
        <row r="660">
          <cell r="A660">
            <v>104608</v>
          </cell>
          <cell r="B660" t="str">
            <v>Swedish Edmonds Hospital</v>
          </cell>
          <cell r="C660" t="str">
            <v>C</v>
          </cell>
          <cell r="D660" t="str">
            <v>C</v>
          </cell>
          <cell r="E660" t="str">
            <v>C</v>
          </cell>
        </row>
        <row r="661">
          <cell r="A661">
            <v>103259</v>
          </cell>
          <cell r="B661" t="str">
            <v>Wilson Memorial Hospital</v>
          </cell>
          <cell r="C661" t="str">
            <v>B</v>
          </cell>
          <cell r="D661" t="str">
            <v>B</v>
          </cell>
          <cell r="E661" t="str">
            <v>Unknown</v>
          </cell>
        </row>
        <row r="662">
          <cell r="A662">
            <v>103750</v>
          </cell>
          <cell r="B662" t="str">
            <v>St. Clair Hospital</v>
          </cell>
          <cell r="C662" t="str">
            <v>A</v>
          </cell>
          <cell r="D662" t="str">
            <v>A</v>
          </cell>
          <cell r="E662" t="str">
            <v>B</v>
          </cell>
        </row>
        <row r="663">
          <cell r="A663">
            <v>104473</v>
          </cell>
          <cell r="B663" t="str">
            <v>Alta View Hospital</v>
          </cell>
          <cell r="C663" t="str">
            <v>A</v>
          </cell>
          <cell r="D663" t="str">
            <v>A</v>
          </cell>
          <cell r="E663" t="str">
            <v>A</v>
          </cell>
        </row>
        <row r="664">
          <cell r="A664">
            <v>103443</v>
          </cell>
          <cell r="B664" t="str">
            <v>MCALESTER REGIONAL HEALTH CENTER</v>
          </cell>
          <cell r="C664" t="str">
            <v>B</v>
          </cell>
          <cell r="D664" t="str">
            <v>B</v>
          </cell>
          <cell r="E664" t="str">
            <v>B</v>
          </cell>
        </row>
        <row r="665">
          <cell r="A665">
            <v>197166</v>
          </cell>
          <cell r="B665" t="str">
            <v>University Hospitals Ahuja Medical Center</v>
          </cell>
          <cell r="C665" t="str">
            <v>A</v>
          </cell>
          <cell r="D665" t="e">
            <v>#N/A</v>
          </cell>
          <cell r="E665" t="e">
            <v>#N/A</v>
          </cell>
        </row>
        <row r="666">
          <cell r="A666">
            <v>103088</v>
          </cell>
          <cell r="B666" t="str">
            <v>St. Catherines of Siena Medical Center</v>
          </cell>
          <cell r="C666" t="str">
            <v>A</v>
          </cell>
          <cell r="D666" t="str">
            <v>A</v>
          </cell>
          <cell r="E666" t="str">
            <v>B</v>
          </cell>
        </row>
        <row r="667">
          <cell r="A667">
            <v>104760</v>
          </cell>
          <cell r="B667" t="str">
            <v>Beaver Dam Community Hospitals, Inc.</v>
          </cell>
          <cell r="C667" t="str">
            <v>C</v>
          </cell>
          <cell r="D667" t="str">
            <v>C</v>
          </cell>
          <cell r="E667" t="str">
            <v>C</v>
          </cell>
        </row>
        <row r="668">
          <cell r="A668">
            <v>103436</v>
          </cell>
          <cell r="B668" t="str">
            <v>Duncan Regional Hospital</v>
          </cell>
          <cell r="C668" t="str">
            <v>A</v>
          </cell>
          <cell r="D668" t="str">
            <v>A</v>
          </cell>
          <cell r="E668" t="str">
            <v>A</v>
          </cell>
        </row>
        <row r="669">
          <cell r="A669">
            <v>103920</v>
          </cell>
          <cell r="B669" t="str">
            <v>Avera McKennan Hospital and University Health Center</v>
          </cell>
          <cell r="C669" t="str">
            <v>C</v>
          </cell>
          <cell r="D669" t="str">
            <v>C</v>
          </cell>
          <cell r="E669" t="str">
            <v>C</v>
          </cell>
        </row>
        <row r="670">
          <cell r="A670">
            <v>104286</v>
          </cell>
          <cell r="B670" t="str">
            <v>HOUSTON NORTHWEST MEDICAL CENTER</v>
          </cell>
          <cell r="C670" t="str">
            <v>A</v>
          </cell>
          <cell r="D670" t="str">
            <v>B</v>
          </cell>
          <cell r="E670" t="str">
            <v>B</v>
          </cell>
        </row>
        <row r="671">
          <cell r="A671">
            <v>101829</v>
          </cell>
          <cell r="B671" t="str">
            <v>Slidell Memorial Hospital</v>
          </cell>
          <cell r="C671" t="str">
            <v>B</v>
          </cell>
          <cell r="D671" t="str">
            <v>B</v>
          </cell>
          <cell r="E671" t="str">
            <v>C</v>
          </cell>
        </row>
        <row r="672">
          <cell r="A672">
            <v>103917</v>
          </cell>
          <cell r="B672" t="str">
            <v>Avera Queen of Peace Health Services</v>
          </cell>
          <cell r="C672" t="str">
            <v>C</v>
          </cell>
          <cell r="D672" t="str">
            <v>C</v>
          </cell>
          <cell r="E672" t="str">
            <v>B</v>
          </cell>
        </row>
        <row r="673">
          <cell r="A673">
            <v>100171</v>
          </cell>
          <cell r="B673" t="str">
            <v>Arrowhead Hospital</v>
          </cell>
          <cell r="C673" t="str">
            <v>A</v>
          </cell>
          <cell r="D673" t="e">
            <v>#N/A</v>
          </cell>
          <cell r="E673" t="e">
            <v>#N/A</v>
          </cell>
        </row>
        <row r="674">
          <cell r="A674">
            <v>100837</v>
          </cell>
          <cell r="B674" t="str">
            <v>Brooksville Regional Hospital</v>
          </cell>
          <cell r="C674" t="str">
            <v>A</v>
          </cell>
          <cell r="D674" t="e">
            <v>#N/A</v>
          </cell>
          <cell r="E674" t="e">
            <v>#N/A</v>
          </cell>
        </row>
        <row r="675">
          <cell r="A675">
            <v>102178</v>
          </cell>
          <cell r="B675" t="str">
            <v>McLaren - Lapeer Region</v>
          </cell>
          <cell r="C675" t="str">
            <v>B</v>
          </cell>
          <cell r="D675" t="str">
            <v>B</v>
          </cell>
          <cell r="E675" t="str">
            <v>C</v>
          </cell>
        </row>
        <row r="676">
          <cell r="A676">
            <v>100841</v>
          </cell>
          <cell r="B676" t="str">
            <v>Metropolitan Hospital of Miami</v>
          </cell>
          <cell r="C676" t="str">
            <v>B</v>
          </cell>
          <cell r="D676" t="str">
            <v>A</v>
          </cell>
          <cell r="E676" t="str">
            <v>A</v>
          </cell>
        </row>
        <row r="677">
          <cell r="A677">
            <v>103670</v>
          </cell>
          <cell r="B677" t="str">
            <v>St. Joseph Regional Health Network</v>
          </cell>
          <cell r="C677" t="str">
            <v>A</v>
          </cell>
          <cell r="D677" t="str">
            <v>A</v>
          </cell>
          <cell r="E677" t="str">
            <v>C</v>
          </cell>
        </row>
        <row r="678">
          <cell r="A678">
            <v>102798</v>
          </cell>
          <cell r="B678" t="str">
            <v>Robert Wood Johnson University Hospital Rahway</v>
          </cell>
          <cell r="C678" t="str">
            <v>A</v>
          </cell>
          <cell r="D678" t="str">
            <v>A</v>
          </cell>
          <cell r="E678" t="str">
            <v>A</v>
          </cell>
        </row>
        <row r="679">
          <cell r="A679">
            <v>102101</v>
          </cell>
          <cell r="B679" t="str">
            <v>Providence Hospital</v>
          </cell>
          <cell r="C679" t="str">
            <v>A</v>
          </cell>
          <cell r="D679" t="str">
            <v>B</v>
          </cell>
          <cell r="E679" t="str">
            <v>A</v>
          </cell>
        </row>
        <row r="680">
          <cell r="A680">
            <v>102783</v>
          </cell>
          <cell r="B680" t="str">
            <v>Clara Maass Medical Center</v>
          </cell>
          <cell r="C680" t="str">
            <v>A</v>
          </cell>
          <cell r="D680" t="str">
            <v>A</v>
          </cell>
          <cell r="E680" t="str">
            <v>A</v>
          </cell>
        </row>
        <row r="681">
          <cell r="A681">
            <v>102516</v>
          </cell>
          <cell r="B681" t="str">
            <v>Freeman Health System</v>
          </cell>
          <cell r="C681" t="str">
            <v>C</v>
          </cell>
          <cell r="D681" t="str">
            <v>C</v>
          </cell>
          <cell r="E681" t="str">
            <v>C</v>
          </cell>
        </row>
        <row r="682">
          <cell r="A682">
            <v>101381</v>
          </cell>
          <cell r="B682" t="str">
            <v>Schneck Medical Center</v>
          </cell>
          <cell r="C682" t="str">
            <v>B</v>
          </cell>
          <cell r="D682" t="str">
            <v>B</v>
          </cell>
          <cell r="E682" t="str">
            <v>Unknown</v>
          </cell>
        </row>
        <row r="683">
          <cell r="A683">
            <v>101954</v>
          </cell>
          <cell r="B683" t="str">
            <v>Franklin Memorial Hospital</v>
          </cell>
          <cell r="C683" t="str">
            <v>B</v>
          </cell>
          <cell r="D683" t="str">
            <v>B</v>
          </cell>
          <cell r="E683" t="str">
            <v>B</v>
          </cell>
        </row>
        <row r="684">
          <cell r="A684">
            <v>101478</v>
          </cell>
          <cell r="B684" t="str">
            <v>Skiff Medical Center</v>
          </cell>
          <cell r="C684" t="str">
            <v>B</v>
          </cell>
          <cell r="D684" t="str">
            <v>B</v>
          </cell>
          <cell r="E684" t="str">
            <v>C</v>
          </cell>
        </row>
        <row r="685">
          <cell r="A685">
            <v>104181</v>
          </cell>
          <cell r="B685" t="str">
            <v>Weatherford Regional Medical Center</v>
          </cell>
          <cell r="C685" t="str">
            <v>A</v>
          </cell>
          <cell r="D685" t="str">
            <v>A</v>
          </cell>
          <cell r="E685" t="str">
            <v>A</v>
          </cell>
        </row>
        <row r="686">
          <cell r="A686">
            <v>103128</v>
          </cell>
          <cell r="B686" t="str">
            <v>Kings Mountain Hospital</v>
          </cell>
          <cell r="C686" t="str">
            <v>C</v>
          </cell>
          <cell r="D686" t="str">
            <v>B</v>
          </cell>
          <cell r="E686" t="str">
            <v>B</v>
          </cell>
        </row>
        <row r="687">
          <cell r="A687">
            <v>100957</v>
          </cell>
          <cell r="B687" t="str">
            <v>St. Mary's Medical Center</v>
          </cell>
          <cell r="C687" t="str">
            <v>A</v>
          </cell>
          <cell r="D687" t="str">
            <v>B</v>
          </cell>
          <cell r="E687" t="str">
            <v>A</v>
          </cell>
        </row>
        <row r="688">
          <cell r="A688">
            <v>100305</v>
          </cell>
          <cell r="B688" t="str">
            <v>UC San Diego Health System, Hillcrest</v>
          </cell>
          <cell r="C688" t="str">
            <v>A</v>
          </cell>
          <cell r="D688" t="str">
            <v>A</v>
          </cell>
          <cell r="E688" t="str">
            <v>A</v>
          </cell>
        </row>
        <row r="689">
          <cell r="A689">
            <v>104217</v>
          </cell>
          <cell r="B689" t="str">
            <v>Huntsville Memorial Hospital</v>
          </cell>
          <cell r="C689" t="str">
            <v>A</v>
          </cell>
          <cell r="D689" t="str">
            <v>A</v>
          </cell>
          <cell r="E689" t="str">
            <v>A</v>
          </cell>
        </row>
        <row r="690">
          <cell r="A690">
            <v>103642</v>
          </cell>
          <cell r="B690" t="str">
            <v>St. Luke's Hospital - Bethlehem Campus</v>
          </cell>
          <cell r="C690" t="str">
            <v>A</v>
          </cell>
          <cell r="D690" t="str">
            <v>B</v>
          </cell>
          <cell r="E690" t="str">
            <v>B</v>
          </cell>
        </row>
        <row r="691">
          <cell r="A691">
            <v>103674</v>
          </cell>
          <cell r="B691" t="str">
            <v>UPMC ST MARGARET</v>
          </cell>
          <cell r="C691" t="str">
            <v>A</v>
          </cell>
          <cell r="D691" t="str">
            <v>A</v>
          </cell>
          <cell r="E691" t="str">
            <v>A</v>
          </cell>
        </row>
        <row r="692">
          <cell r="A692">
            <v>101712</v>
          </cell>
          <cell r="B692" t="str">
            <v>T. J. Samson Community Hospital</v>
          </cell>
          <cell r="C692" t="str">
            <v>B</v>
          </cell>
          <cell r="D692" t="str">
            <v>B</v>
          </cell>
          <cell r="E692" t="str">
            <v>C</v>
          </cell>
        </row>
        <row r="693">
          <cell r="A693">
            <v>104017</v>
          </cell>
          <cell r="B693" t="str">
            <v>Memorial Health Care System of Chattanooga</v>
          </cell>
          <cell r="C693" t="str">
            <v>A</v>
          </cell>
          <cell r="D693" t="str">
            <v>A</v>
          </cell>
          <cell r="E693" t="str">
            <v>A</v>
          </cell>
        </row>
        <row r="694">
          <cell r="A694">
            <v>103307</v>
          </cell>
          <cell r="B694" t="str">
            <v>Ohio State University Medical Center</v>
          </cell>
          <cell r="C694" t="str">
            <v>A</v>
          </cell>
          <cell r="D694" t="str">
            <v>B</v>
          </cell>
          <cell r="E694" t="str">
            <v>A</v>
          </cell>
        </row>
        <row r="695">
          <cell r="A695">
            <v>102799</v>
          </cell>
          <cell r="B695" t="str">
            <v>Bayonne Medical Center</v>
          </cell>
          <cell r="C695" t="str">
            <v>A</v>
          </cell>
          <cell r="D695" t="str">
            <v>A</v>
          </cell>
          <cell r="E695" t="str">
            <v>C</v>
          </cell>
        </row>
        <row r="696">
          <cell r="A696">
            <v>100839</v>
          </cell>
          <cell r="B696" t="str">
            <v>Holy Cross Hospital</v>
          </cell>
          <cell r="C696" t="str">
            <v>A</v>
          </cell>
          <cell r="D696" t="e">
            <v>#N/A</v>
          </cell>
          <cell r="E696" t="e">
            <v>#N/A</v>
          </cell>
        </row>
        <row r="697">
          <cell r="A697">
            <v>100468</v>
          </cell>
          <cell r="B697" t="str">
            <v>Torrance Memorial Medical Center</v>
          </cell>
          <cell r="C697" t="str">
            <v>A</v>
          </cell>
          <cell r="D697" t="str">
            <v>A</v>
          </cell>
          <cell r="E697" t="str">
            <v>B</v>
          </cell>
        </row>
        <row r="698">
          <cell r="A698">
            <v>103970</v>
          </cell>
          <cell r="B698" t="str">
            <v>Wellmont Bristol Regional Medical Center</v>
          </cell>
          <cell r="C698" t="str">
            <v>B</v>
          </cell>
          <cell r="D698" t="str">
            <v>A</v>
          </cell>
          <cell r="E698" t="str">
            <v>A</v>
          </cell>
        </row>
        <row r="699">
          <cell r="A699">
            <v>102512</v>
          </cell>
          <cell r="B699" t="str">
            <v>Mineral Area Regional Medical Center</v>
          </cell>
          <cell r="C699" t="str">
            <v>A</v>
          </cell>
          <cell r="D699" t="str">
            <v>B</v>
          </cell>
          <cell r="E699" t="str">
            <v>B</v>
          </cell>
        </row>
        <row r="700">
          <cell r="A700">
            <v>102846</v>
          </cell>
          <cell r="B700" t="str">
            <v>Bayshore Community Hospital</v>
          </cell>
          <cell r="C700" t="str">
            <v>B</v>
          </cell>
          <cell r="D700" t="str">
            <v>A</v>
          </cell>
          <cell r="E700" t="str">
            <v>A</v>
          </cell>
        </row>
        <row r="701">
          <cell r="A701">
            <v>103346</v>
          </cell>
          <cell r="B701" t="str">
            <v>Southwest General Health Center</v>
          </cell>
          <cell r="C701" t="str">
            <v>B</v>
          </cell>
          <cell r="D701" t="str">
            <v>A</v>
          </cell>
          <cell r="E701" t="str">
            <v>A</v>
          </cell>
        </row>
        <row r="702">
          <cell r="A702">
            <v>100125</v>
          </cell>
          <cell r="B702" t="str">
            <v>BANNER GOOD SAMARITAN MEDICAL CENTER</v>
          </cell>
          <cell r="C702" t="str">
            <v>B</v>
          </cell>
          <cell r="D702" t="str">
            <v>C</v>
          </cell>
          <cell r="E702" t="str">
            <v>C</v>
          </cell>
        </row>
        <row r="703">
          <cell r="A703">
            <v>154194</v>
          </cell>
          <cell r="B703" t="str">
            <v>Florida Hospital Apopka</v>
          </cell>
          <cell r="C703" t="str">
            <v>B</v>
          </cell>
          <cell r="D703" t="str">
            <v>B</v>
          </cell>
          <cell r="E703" t="str">
            <v>B</v>
          </cell>
        </row>
        <row r="704">
          <cell r="A704">
            <v>100767</v>
          </cell>
          <cell r="B704" t="str">
            <v>Griffin Hospital</v>
          </cell>
          <cell r="C704" t="str">
            <v>B</v>
          </cell>
          <cell r="D704" t="str">
            <v>B</v>
          </cell>
          <cell r="E704" t="str">
            <v>B</v>
          </cell>
        </row>
        <row r="705">
          <cell r="A705">
            <v>104318</v>
          </cell>
          <cell r="B705" t="str">
            <v>CHRISTUS St. John Hospital</v>
          </cell>
          <cell r="C705" t="str">
            <v>A</v>
          </cell>
          <cell r="D705" t="str">
            <v>B</v>
          </cell>
          <cell r="E705" t="str">
            <v>B</v>
          </cell>
        </row>
        <row r="706">
          <cell r="A706">
            <v>101745</v>
          </cell>
          <cell r="B706" t="str">
            <v>Twin Lakes Regional Medical Center</v>
          </cell>
          <cell r="C706" t="str">
            <v>A</v>
          </cell>
          <cell r="D706" t="str">
            <v>A</v>
          </cell>
          <cell r="E706" t="str">
            <v>A</v>
          </cell>
        </row>
        <row r="707">
          <cell r="A707">
            <v>100461</v>
          </cell>
          <cell r="B707" t="str">
            <v>Salinas Valley Memorial Healthcare System</v>
          </cell>
          <cell r="C707" t="str">
            <v>B</v>
          </cell>
          <cell r="D707" t="str">
            <v>B</v>
          </cell>
          <cell r="E707" t="str">
            <v>A</v>
          </cell>
        </row>
        <row r="708">
          <cell r="A708">
            <v>104237</v>
          </cell>
          <cell r="B708" t="str">
            <v>Medical Center of McKinney</v>
          </cell>
          <cell r="C708" t="str">
            <v>B</v>
          </cell>
          <cell r="D708" t="str">
            <v>B</v>
          </cell>
          <cell r="E708" t="str">
            <v>A</v>
          </cell>
        </row>
        <row r="709">
          <cell r="A709">
            <v>103888</v>
          </cell>
          <cell r="B709" t="str">
            <v>Bon Secours St. Francis Hospital</v>
          </cell>
          <cell r="C709" t="str">
            <v>B</v>
          </cell>
          <cell r="D709" t="str">
            <v>B</v>
          </cell>
          <cell r="E709" t="str">
            <v>B</v>
          </cell>
        </row>
        <row r="710">
          <cell r="A710">
            <v>100904</v>
          </cell>
          <cell r="B710" t="str">
            <v>NORTH FLORIDA REGIONAL MEDICAL CENTER</v>
          </cell>
          <cell r="C710" t="str">
            <v>C</v>
          </cell>
          <cell r="D710" t="str">
            <v>C</v>
          </cell>
          <cell r="E710" t="str">
            <v>C</v>
          </cell>
        </row>
        <row r="711">
          <cell r="A711">
            <v>101502</v>
          </cell>
          <cell r="B711" t="str">
            <v>Finley Hospital</v>
          </cell>
          <cell r="C711" t="str">
            <v>C</v>
          </cell>
          <cell r="D711" t="str">
            <v>C</v>
          </cell>
          <cell r="E711" t="str">
            <v>C</v>
          </cell>
        </row>
        <row r="712">
          <cell r="A712">
            <v>100095</v>
          </cell>
          <cell r="B712" t="str">
            <v>L. V. Stabler Memorial Hospital</v>
          </cell>
          <cell r="C712" t="str">
            <v>C</v>
          </cell>
          <cell r="D712" t="str">
            <v>C</v>
          </cell>
          <cell r="E712" t="str">
            <v>Grade Pending</v>
          </cell>
        </row>
        <row r="713">
          <cell r="A713">
            <v>102128</v>
          </cell>
          <cell r="B713" t="str">
            <v>Covenant Medical Center Harrison Campus</v>
          </cell>
          <cell r="C713" t="str">
            <v>A</v>
          </cell>
          <cell r="D713" t="str">
            <v>A</v>
          </cell>
          <cell r="E713" t="str">
            <v>A</v>
          </cell>
        </row>
        <row r="714">
          <cell r="A714">
            <v>100317</v>
          </cell>
          <cell r="B714" t="str">
            <v>California Pacific Medical Center</v>
          </cell>
          <cell r="C714" t="str">
            <v>A</v>
          </cell>
          <cell r="D714" t="str">
            <v>A</v>
          </cell>
          <cell r="E714" t="str">
            <v>A</v>
          </cell>
        </row>
        <row r="715">
          <cell r="A715">
            <v>103439</v>
          </cell>
          <cell r="B715" t="str">
            <v>Integris Baptist Medical Center</v>
          </cell>
          <cell r="C715" t="str">
            <v>B</v>
          </cell>
          <cell r="D715" t="str">
            <v>B</v>
          </cell>
          <cell r="E715" t="str">
            <v>B</v>
          </cell>
        </row>
        <row r="716">
          <cell r="A716">
            <v>100166</v>
          </cell>
          <cell r="B716" t="str">
            <v>SCOTTSDALE HEALTHCARE SHEA MEDICAL CENTER</v>
          </cell>
          <cell r="C716" t="str">
            <v>A</v>
          </cell>
          <cell r="D716" t="str">
            <v>A</v>
          </cell>
          <cell r="E716" t="str">
            <v>A</v>
          </cell>
        </row>
        <row r="717">
          <cell r="A717">
            <v>102194</v>
          </cell>
          <cell r="B717" t="str">
            <v>St. John River District Hospital</v>
          </cell>
          <cell r="C717" t="str">
            <v>A</v>
          </cell>
          <cell r="D717" t="str">
            <v>A</v>
          </cell>
          <cell r="E717" t="str">
            <v>A</v>
          </cell>
        </row>
        <row r="718">
          <cell r="A718">
            <v>101492</v>
          </cell>
          <cell r="B718" t="str">
            <v>Mercy Medical Center of Dubuque</v>
          </cell>
          <cell r="C718" t="str">
            <v>A</v>
          </cell>
          <cell r="D718" t="str">
            <v>A</v>
          </cell>
          <cell r="E718" t="str">
            <v>B</v>
          </cell>
        </row>
        <row r="719">
          <cell r="A719">
            <v>100680</v>
          </cell>
          <cell r="B719" t="str">
            <v>Denver Health Medical Center</v>
          </cell>
          <cell r="C719" t="str">
            <v>A</v>
          </cell>
          <cell r="D719" t="str">
            <v>A</v>
          </cell>
          <cell r="E719" t="str">
            <v>B</v>
          </cell>
        </row>
        <row r="720">
          <cell r="A720">
            <v>100540</v>
          </cell>
          <cell r="B720" t="str">
            <v>Kaiser Foundation Hospital - Redwood City</v>
          </cell>
          <cell r="C720" t="str">
            <v>A</v>
          </cell>
          <cell r="D720" t="str">
            <v>A</v>
          </cell>
          <cell r="E720" t="str">
            <v>A</v>
          </cell>
        </row>
        <row r="721">
          <cell r="A721">
            <v>104599</v>
          </cell>
          <cell r="B721" t="str">
            <v>Highline Medical Center</v>
          </cell>
          <cell r="C721" t="str">
            <v>B</v>
          </cell>
          <cell r="D721" t="str">
            <v>B</v>
          </cell>
          <cell r="E721" t="str">
            <v>B</v>
          </cell>
        </row>
        <row r="722">
          <cell r="A722">
            <v>103338</v>
          </cell>
          <cell r="B722" t="str">
            <v>Cleveland Clinic Health System - South Pointe Hospital</v>
          </cell>
          <cell r="C722" t="str">
            <v>A</v>
          </cell>
          <cell r="D722" t="str">
            <v>B</v>
          </cell>
          <cell r="E722" t="str">
            <v>B</v>
          </cell>
        </row>
        <row r="723">
          <cell r="A723">
            <v>100451</v>
          </cell>
          <cell r="B723" t="str">
            <v>Sutter Roseville Medical Center</v>
          </cell>
          <cell r="C723" t="str">
            <v>A</v>
          </cell>
          <cell r="D723" t="str">
            <v>A</v>
          </cell>
          <cell r="E723" t="str">
            <v>B</v>
          </cell>
        </row>
        <row r="724">
          <cell r="A724">
            <v>100306</v>
          </cell>
          <cell r="B724" t="str">
            <v>Sharp Grossmont Hospital</v>
          </cell>
          <cell r="C724" t="str">
            <v>B</v>
          </cell>
          <cell r="D724" t="str">
            <v>B</v>
          </cell>
          <cell r="E724" t="str">
            <v>C</v>
          </cell>
        </row>
        <row r="725">
          <cell r="A725">
            <v>104536</v>
          </cell>
          <cell r="B725" t="str">
            <v>Riverside Regional Medical Center</v>
          </cell>
          <cell r="C725" t="str">
            <v>A</v>
          </cell>
          <cell r="D725" t="str">
            <v>A</v>
          </cell>
          <cell r="E725" t="str">
            <v>A</v>
          </cell>
        </row>
        <row r="726">
          <cell r="A726">
            <v>154415</v>
          </cell>
          <cell r="B726" t="str">
            <v>Florida Hospital Altamonte</v>
          </cell>
          <cell r="C726" t="str">
            <v>B</v>
          </cell>
          <cell r="D726" t="str">
            <v>B</v>
          </cell>
          <cell r="E726" t="str">
            <v>B</v>
          </cell>
        </row>
        <row r="727">
          <cell r="A727">
            <v>101182</v>
          </cell>
          <cell r="B727" t="str">
            <v>Palos Community Hospital</v>
          </cell>
          <cell r="C727" t="str">
            <v>B</v>
          </cell>
          <cell r="D727" t="str">
            <v>A</v>
          </cell>
          <cell r="E727" t="str">
            <v>A</v>
          </cell>
        </row>
        <row r="728">
          <cell r="A728">
            <v>100409</v>
          </cell>
          <cell r="B728" t="str">
            <v>Hoag Memorial Hospital Presbyterian</v>
          </cell>
          <cell r="C728" t="str">
            <v>A</v>
          </cell>
          <cell r="D728" t="str">
            <v>A</v>
          </cell>
          <cell r="E728" t="str">
            <v>A</v>
          </cell>
        </row>
        <row r="729">
          <cell r="A729">
            <v>100890</v>
          </cell>
          <cell r="B729" t="str">
            <v>Boca Raton Regional Hospital</v>
          </cell>
          <cell r="C729" t="str">
            <v>A</v>
          </cell>
          <cell r="D729" t="str">
            <v>B</v>
          </cell>
          <cell r="E729" t="str">
            <v>B</v>
          </cell>
        </row>
        <row r="730">
          <cell r="A730">
            <v>100943</v>
          </cell>
          <cell r="B730" t="str">
            <v>Gulf Breeze Hospital</v>
          </cell>
          <cell r="C730" t="str">
            <v>A</v>
          </cell>
          <cell r="D730" t="str">
            <v>A</v>
          </cell>
          <cell r="E730" t="str">
            <v>A</v>
          </cell>
        </row>
        <row r="731">
          <cell r="A731">
            <v>104759</v>
          </cell>
          <cell r="B731" t="str">
            <v>St. Vincent Hospital of Green Bay</v>
          </cell>
          <cell r="C731" t="str">
            <v>C</v>
          </cell>
          <cell r="D731" t="str">
            <v>C</v>
          </cell>
          <cell r="E731" t="str">
            <v>C</v>
          </cell>
        </row>
        <row r="732">
          <cell r="A732">
            <v>101825</v>
          </cell>
          <cell r="B732" t="str">
            <v>Abbeville General Hospital</v>
          </cell>
          <cell r="C732" t="e">
            <v>#N/A</v>
          </cell>
          <cell r="D732" t="str">
            <v>C</v>
          </cell>
          <cell r="E732" t="str">
            <v>C</v>
          </cell>
        </row>
        <row r="733">
          <cell r="A733">
            <v>100252</v>
          </cell>
          <cell r="B733" t="str">
            <v>Medical Center of South Arkansas</v>
          </cell>
          <cell r="C733" t="str">
            <v>B</v>
          </cell>
          <cell r="D733" t="e">
            <v>#N/A</v>
          </cell>
          <cell r="E733" t="e">
            <v>#N/A</v>
          </cell>
        </row>
        <row r="734">
          <cell r="A734">
            <v>100563</v>
          </cell>
          <cell r="B734" t="str">
            <v>San Dimas Community Hospital</v>
          </cell>
          <cell r="C734" t="str">
            <v>A</v>
          </cell>
          <cell r="D734" t="str">
            <v>A</v>
          </cell>
          <cell r="E734" t="str">
            <v>A</v>
          </cell>
        </row>
        <row r="735">
          <cell r="A735">
            <v>100895</v>
          </cell>
          <cell r="B735" t="str">
            <v>Cape Canaveral Hospital</v>
          </cell>
          <cell r="C735" t="str">
            <v>B</v>
          </cell>
          <cell r="D735" t="str">
            <v>A</v>
          </cell>
          <cell r="E735" t="str">
            <v>B</v>
          </cell>
        </row>
        <row r="736">
          <cell r="A736">
            <v>103182</v>
          </cell>
          <cell r="B736" t="str">
            <v>Catawba Valley Medical Center</v>
          </cell>
          <cell r="C736" t="str">
            <v>B</v>
          </cell>
          <cell r="D736" t="str">
            <v>B</v>
          </cell>
          <cell r="E736" t="str">
            <v>B</v>
          </cell>
        </row>
        <row r="737">
          <cell r="A737">
            <v>101423</v>
          </cell>
          <cell r="B737" t="str">
            <v>Indiana University Health North Hospital</v>
          </cell>
          <cell r="C737" t="str">
            <v>A</v>
          </cell>
          <cell r="D737" t="str">
            <v>A</v>
          </cell>
          <cell r="E737" t="str">
            <v>A</v>
          </cell>
        </row>
        <row r="738">
          <cell r="A738">
            <v>100187</v>
          </cell>
          <cell r="B738" t="str">
            <v>BANNER ESTRELLA MEDICAL CENTER</v>
          </cell>
          <cell r="C738" t="str">
            <v>A</v>
          </cell>
          <cell r="D738" t="str">
            <v>C</v>
          </cell>
          <cell r="E738" t="str">
            <v>B</v>
          </cell>
        </row>
        <row r="739">
          <cell r="A739">
            <v>198177</v>
          </cell>
          <cell r="B739" t="str">
            <v>Centura Health / St Francis Medical Center</v>
          </cell>
          <cell r="C739" t="str">
            <v>B</v>
          </cell>
          <cell r="D739" t="str">
            <v>B</v>
          </cell>
          <cell r="E739" t="str">
            <v>Unknown</v>
          </cell>
        </row>
        <row r="740">
          <cell r="A740">
            <v>102402</v>
          </cell>
          <cell r="B740" t="str">
            <v>Forrest General Hospital</v>
          </cell>
          <cell r="C740" t="str">
            <v>A</v>
          </cell>
          <cell r="D740" t="str">
            <v>B</v>
          </cell>
          <cell r="E740" t="str">
            <v>C</v>
          </cell>
        </row>
        <row r="741">
          <cell r="A741">
            <v>103199</v>
          </cell>
          <cell r="B741" t="str">
            <v>Haywood Regional Medical Center</v>
          </cell>
          <cell r="C741" t="str">
            <v>A</v>
          </cell>
          <cell r="D741" t="str">
            <v>A</v>
          </cell>
          <cell r="E741" t="str">
            <v>A</v>
          </cell>
        </row>
        <row r="742">
          <cell r="A742">
            <v>224020</v>
          </cell>
          <cell r="B742" t="str">
            <v>Wesley Long Community</v>
          </cell>
          <cell r="C742" t="e">
            <v>#N/A</v>
          </cell>
          <cell r="D742" t="e">
            <v>#N/A</v>
          </cell>
          <cell r="E742" t="e">
            <v>#N/A</v>
          </cell>
        </row>
        <row r="743">
          <cell r="A743">
            <v>101367</v>
          </cell>
          <cell r="B743" t="str">
            <v>DeKalb Memorial Hospital</v>
          </cell>
          <cell r="C743" t="str">
            <v>C</v>
          </cell>
          <cell r="D743" t="str">
            <v>C</v>
          </cell>
          <cell r="E743" t="str">
            <v>C</v>
          </cell>
        </row>
        <row r="744">
          <cell r="A744">
            <v>100333</v>
          </cell>
          <cell r="B744" t="str">
            <v>Scripps Mercy Hospital of San Diego</v>
          </cell>
          <cell r="C744" t="str">
            <v>C</v>
          </cell>
          <cell r="D744" t="str">
            <v>C</v>
          </cell>
          <cell r="E744" t="str">
            <v>A</v>
          </cell>
        </row>
        <row r="745">
          <cell r="A745">
            <v>100032</v>
          </cell>
          <cell r="B745" t="str">
            <v>Riverview Regional Medical Center</v>
          </cell>
          <cell r="C745" t="str">
            <v>A</v>
          </cell>
          <cell r="D745" t="e">
            <v>#N/A</v>
          </cell>
          <cell r="E745" t="e">
            <v>#N/A</v>
          </cell>
        </row>
        <row r="746">
          <cell r="A746">
            <v>101493</v>
          </cell>
          <cell r="B746" t="str">
            <v>Mercy Medical Center of Cedar Rapids</v>
          </cell>
          <cell r="C746" t="str">
            <v>A</v>
          </cell>
          <cell r="D746" t="str">
            <v>A</v>
          </cell>
          <cell r="E746" t="str">
            <v>B</v>
          </cell>
        </row>
        <row r="747">
          <cell r="A747">
            <v>104574</v>
          </cell>
          <cell r="B747" t="str">
            <v>Henrico Doctors' Hospital</v>
          </cell>
          <cell r="C747" t="str">
            <v>B</v>
          </cell>
          <cell r="D747" t="str">
            <v>B</v>
          </cell>
          <cell r="E747" t="str">
            <v>A</v>
          </cell>
        </row>
        <row r="748">
          <cell r="A748">
            <v>100917</v>
          </cell>
          <cell r="B748" t="str">
            <v>Westside Regional Medical Center</v>
          </cell>
          <cell r="C748" t="str">
            <v>A</v>
          </cell>
          <cell r="D748" t="str">
            <v>A</v>
          </cell>
          <cell r="E748" t="str">
            <v>A</v>
          </cell>
        </row>
        <row r="749">
          <cell r="A749">
            <v>209076</v>
          </cell>
          <cell r="B749" t="str">
            <v>St. Francis Eastside</v>
          </cell>
          <cell r="C749" t="str">
            <v>A</v>
          </cell>
          <cell r="D749" t="str">
            <v>A</v>
          </cell>
          <cell r="E749" t="str">
            <v>A</v>
          </cell>
        </row>
        <row r="750">
          <cell r="A750">
            <v>103028</v>
          </cell>
          <cell r="B750" t="str">
            <v>Benedictine Hospital</v>
          </cell>
          <cell r="C750" t="str">
            <v>A</v>
          </cell>
          <cell r="D750" t="str">
            <v>A</v>
          </cell>
          <cell r="E750" t="str">
            <v>A</v>
          </cell>
        </row>
        <row r="751">
          <cell r="A751">
            <v>101865</v>
          </cell>
          <cell r="B751" t="str">
            <v>Ochsner Baptist Medical Center</v>
          </cell>
          <cell r="C751" t="str">
            <v>B</v>
          </cell>
          <cell r="D751" t="str">
            <v>C</v>
          </cell>
          <cell r="E751" t="str">
            <v>B</v>
          </cell>
        </row>
        <row r="752">
          <cell r="A752">
            <v>100894</v>
          </cell>
          <cell r="B752" t="str">
            <v>Palm Beach Gardens Medical Center</v>
          </cell>
          <cell r="C752" t="str">
            <v>A</v>
          </cell>
          <cell r="D752" t="str">
            <v>C</v>
          </cell>
          <cell r="E752" t="str">
            <v>C</v>
          </cell>
        </row>
        <row r="753">
          <cell r="A753">
            <v>103424</v>
          </cell>
          <cell r="B753" t="str">
            <v>Ponca City Medical Center</v>
          </cell>
          <cell r="C753" t="str">
            <v>A</v>
          </cell>
          <cell r="D753" t="str">
            <v>B</v>
          </cell>
          <cell r="E753" t="str">
            <v>A</v>
          </cell>
        </row>
        <row r="754">
          <cell r="A754">
            <v>102138</v>
          </cell>
          <cell r="B754" t="str">
            <v>Beaumont Hospital - Grosse Pointe</v>
          </cell>
          <cell r="C754" t="str">
            <v>A</v>
          </cell>
          <cell r="D754" t="str">
            <v>B</v>
          </cell>
          <cell r="E754" t="str">
            <v>A</v>
          </cell>
        </row>
        <row r="755">
          <cell r="A755">
            <v>103363</v>
          </cell>
          <cell r="B755" t="str">
            <v>Mary Rutan Hospital</v>
          </cell>
          <cell r="C755" t="str">
            <v>A</v>
          </cell>
          <cell r="D755" t="str">
            <v>A</v>
          </cell>
          <cell r="E755" t="str">
            <v>Unknown</v>
          </cell>
        </row>
        <row r="756">
          <cell r="A756">
            <v>100059</v>
          </cell>
          <cell r="B756" t="str">
            <v>Providence Hospital</v>
          </cell>
          <cell r="C756" t="str">
            <v>B</v>
          </cell>
          <cell r="D756" t="str">
            <v>B</v>
          </cell>
          <cell r="E756" t="str">
            <v>C</v>
          </cell>
        </row>
        <row r="757">
          <cell r="A757">
            <v>101348</v>
          </cell>
          <cell r="B757" t="str">
            <v>Saint Joseph Regional Medical Center</v>
          </cell>
          <cell r="C757" t="str">
            <v>A</v>
          </cell>
          <cell r="D757" t="str">
            <v>A</v>
          </cell>
          <cell r="E757" t="str">
            <v>C</v>
          </cell>
        </row>
        <row r="758">
          <cell r="A758">
            <v>104488</v>
          </cell>
          <cell r="B758" t="str">
            <v>Rutland Regional Medical Center</v>
          </cell>
          <cell r="C758" t="str">
            <v>B</v>
          </cell>
          <cell r="D758" t="str">
            <v>B</v>
          </cell>
          <cell r="E758" t="str">
            <v>B</v>
          </cell>
        </row>
        <row r="759">
          <cell r="A759">
            <v>104323</v>
          </cell>
          <cell r="B759" t="str">
            <v>ST. DAVID'S ROUND ROCK MEDICAL CENTER</v>
          </cell>
          <cell r="C759" t="str">
            <v>A</v>
          </cell>
          <cell r="D759" t="str">
            <v>A</v>
          </cell>
          <cell r="E759" t="str">
            <v>B</v>
          </cell>
        </row>
        <row r="760">
          <cell r="A760">
            <v>102989</v>
          </cell>
          <cell r="B760" t="str">
            <v>North Shore Long Island Jewish Hospital System - Staten Island University Hospital North C</v>
          </cell>
          <cell r="C760" t="str">
            <v>A</v>
          </cell>
          <cell r="D760" t="str">
            <v>B</v>
          </cell>
          <cell r="E760" t="str">
            <v>C</v>
          </cell>
        </row>
        <row r="761">
          <cell r="A761">
            <v>106819</v>
          </cell>
          <cell r="B761" t="str">
            <v>Staten Island University Hospital - South Site</v>
          </cell>
          <cell r="C761" t="str">
            <v>A</v>
          </cell>
          <cell r="D761" t="str">
            <v>B</v>
          </cell>
          <cell r="E761" t="str">
            <v>C</v>
          </cell>
        </row>
        <row r="762">
          <cell r="A762">
            <v>102378</v>
          </cell>
          <cell r="B762" t="str">
            <v>Baptist Memorial Hospital - North Mississippi</v>
          </cell>
          <cell r="C762" t="str">
            <v>A</v>
          </cell>
          <cell r="D762" t="str">
            <v>A</v>
          </cell>
          <cell r="E762" t="str">
            <v>B</v>
          </cell>
        </row>
        <row r="763">
          <cell r="A763">
            <v>103666</v>
          </cell>
          <cell r="B763" t="str">
            <v>Western Pennsylvania Hospital</v>
          </cell>
          <cell r="C763" t="str">
            <v>A</v>
          </cell>
          <cell r="D763" t="str">
            <v>A</v>
          </cell>
          <cell r="E763" t="str">
            <v>B</v>
          </cell>
        </row>
        <row r="764">
          <cell r="A764">
            <v>102048</v>
          </cell>
          <cell r="B764" t="str">
            <v>Jordan Hospital</v>
          </cell>
          <cell r="C764" t="str">
            <v>C</v>
          </cell>
          <cell r="D764" t="str">
            <v>C</v>
          </cell>
          <cell r="E764" t="str">
            <v>C</v>
          </cell>
        </row>
        <row r="765">
          <cell r="A765">
            <v>208982</v>
          </cell>
          <cell r="B765" t="str">
            <v>UC San Diego Health System, Thornton Hospital &amp; Sulpizio Cardiovascular Center</v>
          </cell>
          <cell r="C765" t="str">
            <v>A</v>
          </cell>
          <cell r="D765" t="str">
            <v>A</v>
          </cell>
          <cell r="E765" t="str">
            <v>Unknown</v>
          </cell>
        </row>
        <row r="766">
          <cell r="A766">
            <v>104307</v>
          </cell>
          <cell r="B766" t="str">
            <v>Texas Health Huguley Hospital</v>
          </cell>
          <cell r="C766" t="str">
            <v>B</v>
          </cell>
          <cell r="D766" t="str">
            <v>B</v>
          </cell>
          <cell r="E766" t="str">
            <v>A</v>
          </cell>
        </row>
        <row r="767">
          <cell r="A767">
            <v>101346</v>
          </cell>
          <cell r="B767" t="str">
            <v>St. Joseph Hospital and Health Center</v>
          </cell>
          <cell r="C767" t="str">
            <v>B</v>
          </cell>
          <cell r="D767" t="str">
            <v>B</v>
          </cell>
          <cell r="E767" t="str">
            <v>C</v>
          </cell>
        </row>
        <row r="768">
          <cell r="A768">
            <v>103904</v>
          </cell>
          <cell r="B768" t="str">
            <v>Roper Hospital</v>
          </cell>
          <cell r="C768" t="str">
            <v>B</v>
          </cell>
          <cell r="D768" t="str">
            <v>B</v>
          </cell>
          <cell r="E768" t="str">
            <v>B</v>
          </cell>
        </row>
        <row r="769">
          <cell r="A769">
            <v>100933</v>
          </cell>
          <cell r="B769" t="str">
            <v>RAULERSON HOSPITAL</v>
          </cell>
          <cell r="C769" t="str">
            <v>C</v>
          </cell>
          <cell r="D769" t="str">
            <v>C</v>
          </cell>
          <cell r="E769" t="str">
            <v>A</v>
          </cell>
        </row>
        <row r="770">
          <cell r="A770">
            <v>102023</v>
          </cell>
          <cell r="B770" t="str">
            <v>Mount Auburn Hospital</v>
          </cell>
          <cell r="C770" t="str">
            <v>A</v>
          </cell>
          <cell r="D770" t="str">
            <v>A</v>
          </cell>
          <cell r="E770" t="str">
            <v>A</v>
          </cell>
        </row>
        <row r="771">
          <cell r="A771">
            <v>100931</v>
          </cell>
          <cell r="B771" t="str">
            <v>LARGO MEDICAL CENTER</v>
          </cell>
          <cell r="C771" t="str">
            <v>C</v>
          </cell>
          <cell r="D771" t="str">
            <v>C</v>
          </cell>
          <cell r="E771" t="str">
            <v>A</v>
          </cell>
        </row>
        <row r="772">
          <cell r="A772">
            <v>101259</v>
          </cell>
          <cell r="B772" t="str">
            <v>Advocate Christ Medical Center</v>
          </cell>
          <cell r="C772" t="str">
            <v>A</v>
          </cell>
          <cell r="D772" t="str">
            <v>A</v>
          </cell>
          <cell r="E772" t="str">
            <v>B</v>
          </cell>
        </row>
        <row r="773">
          <cell r="A773">
            <v>101489</v>
          </cell>
          <cell r="B773" t="str">
            <v>Mercy Medical Center of Mason City</v>
          </cell>
          <cell r="C773" t="str">
            <v>A</v>
          </cell>
          <cell r="D773" t="str">
            <v>A</v>
          </cell>
          <cell r="E773" t="str">
            <v>Unknown</v>
          </cell>
        </row>
        <row r="774">
          <cell r="A774">
            <v>100914</v>
          </cell>
          <cell r="B774" t="str">
            <v>University Hospital and Medical Center</v>
          </cell>
          <cell r="C774" t="str">
            <v>A</v>
          </cell>
          <cell r="D774" t="str">
            <v>A</v>
          </cell>
          <cell r="E774" t="str">
            <v>A</v>
          </cell>
        </row>
        <row r="775">
          <cell r="A775">
            <v>103661</v>
          </cell>
          <cell r="B775" t="str">
            <v>Robert Packer Hospital</v>
          </cell>
          <cell r="C775" t="str">
            <v>B</v>
          </cell>
          <cell r="D775" t="str">
            <v>B</v>
          </cell>
          <cell r="E775" t="str">
            <v>C</v>
          </cell>
        </row>
        <row r="776">
          <cell r="A776">
            <v>101821</v>
          </cell>
          <cell r="B776" t="str">
            <v>Lane Regional Medical Center</v>
          </cell>
          <cell r="C776" t="str">
            <v>C</v>
          </cell>
          <cell r="D776" t="str">
            <v>C</v>
          </cell>
          <cell r="E776" t="str">
            <v>C</v>
          </cell>
        </row>
        <row r="777">
          <cell r="A777">
            <v>101603</v>
          </cell>
          <cell r="B777" t="str">
            <v>Stormont-Vail HealthCare</v>
          </cell>
          <cell r="C777" t="str">
            <v>B</v>
          </cell>
          <cell r="D777" t="str">
            <v>C</v>
          </cell>
          <cell r="E777" t="str">
            <v>B</v>
          </cell>
        </row>
        <row r="778">
          <cell r="A778">
            <v>100710</v>
          </cell>
          <cell r="B778" t="str">
            <v>Centura Health-Avista Adventist Hospital</v>
          </cell>
          <cell r="C778" t="str">
            <v>C</v>
          </cell>
          <cell r="D778" t="str">
            <v>C</v>
          </cell>
          <cell r="E778" t="str">
            <v>C</v>
          </cell>
        </row>
        <row r="779">
          <cell r="A779">
            <v>100559</v>
          </cell>
          <cell r="B779" t="str">
            <v>Lakewood Regional Medical Center</v>
          </cell>
          <cell r="C779" t="str">
            <v>C</v>
          </cell>
          <cell r="D779" t="str">
            <v>C</v>
          </cell>
          <cell r="E779" t="str">
            <v>C</v>
          </cell>
        </row>
        <row r="780">
          <cell r="A780">
            <v>102241</v>
          </cell>
          <cell r="B780" t="str">
            <v>Mayo Clinic Health System Red Wing</v>
          </cell>
          <cell r="C780" t="str">
            <v>A</v>
          </cell>
          <cell r="D780" t="str">
            <v>B</v>
          </cell>
          <cell r="E780" t="str">
            <v>B</v>
          </cell>
        </row>
        <row r="781">
          <cell r="A781">
            <v>100793</v>
          </cell>
          <cell r="B781" t="str">
            <v>Florida Hospital</v>
          </cell>
          <cell r="C781" t="str">
            <v>B</v>
          </cell>
          <cell r="D781" t="str">
            <v>B</v>
          </cell>
          <cell r="E781" t="str">
            <v>B</v>
          </cell>
        </row>
        <row r="782">
          <cell r="A782">
            <v>102123</v>
          </cell>
          <cell r="B782" t="str">
            <v>Mercy Hospital of Grayling</v>
          </cell>
          <cell r="C782" t="str">
            <v>B</v>
          </cell>
          <cell r="D782" t="str">
            <v>B</v>
          </cell>
          <cell r="E782" t="str">
            <v>C</v>
          </cell>
        </row>
        <row r="783">
          <cell r="A783">
            <v>104624</v>
          </cell>
          <cell r="B783" t="str">
            <v>Kadlec Regional Medical Center</v>
          </cell>
          <cell r="C783" t="str">
            <v>A</v>
          </cell>
          <cell r="D783" t="str">
            <v>A</v>
          </cell>
          <cell r="E783" t="str">
            <v>A</v>
          </cell>
        </row>
        <row r="784">
          <cell r="A784">
            <v>101956</v>
          </cell>
          <cell r="B784" t="str">
            <v>Henrietta D. Goodall Hospital</v>
          </cell>
          <cell r="C784" t="str">
            <v>A</v>
          </cell>
          <cell r="D784" t="str">
            <v>A</v>
          </cell>
          <cell r="E784" t="str">
            <v>A</v>
          </cell>
        </row>
        <row r="785">
          <cell r="A785">
            <v>101479</v>
          </cell>
          <cell r="B785" t="str">
            <v>Genesis Medical Center-Davenport</v>
          </cell>
          <cell r="C785" t="str">
            <v>A</v>
          </cell>
          <cell r="D785" t="str">
            <v>A</v>
          </cell>
          <cell r="E785" t="str">
            <v>B</v>
          </cell>
        </row>
        <row r="786">
          <cell r="A786">
            <v>104569</v>
          </cell>
          <cell r="B786" t="str">
            <v>Sentara Northern Virginia Medical Center</v>
          </cell>
          <cell r="C786" t="str">
            <v>C</v>
          </cell>
          <cell r="D786" t="str">
            <v>C</v>
          </cell>
          <cell r="E786" t="str">
            <v>C</v>
          </cell>
        </row>
        <row r="787">
          <cell r="A787">
            <v>104516</v>
          </cell>
          <cell r="B787" t="str">
            <v>John Randolph Medical Center</v>
          </cell>
          <cell r="C787" t="str">
            <v>B</v>
          </cell>
          <cell r="D787" t="str">
            <v>C</v>
          </cell>
          <cell r="E787" t="str">
            <v>A</v>
          </cell>
        </row>
        <row r="788">
          <cell r="A788">
            <v>208988</v>
          </cell>
          <cell r="B788" t="str">
            <v>NorthBay VacaValley Hospital</v>
          </cell>
          <cell r="C788" t="e">
            <v>#N/A</v>
          </cell>
          <cell r="D788" t="e">
            <v>#N/A</v>
          </cell>
          <cell r="E788" t="e">
            <v>#N/A</v>
          </cell>
        </row>
        <row r="789">
          <cell r="A789">
            <v>100384</v>
          </cell>
          <cell r="B789" t="str">
            <v>O'Connor Hospital</v>
          </cell>
          <cell r="C789" t="str">
            <v>B</v>
          </cell>
          <cell r="D789" t="str">
            <v>A</v>
          </cell>
          <cell r="E789" t="str">
            <v>B</v>
          </cell>
        </row>
        <row r="790">
          <cell r="A790">
            <v>102131</v>
          </cell>
          <cell r="B790" t="str">
            <v>Bronson Battle Creek</v>
          </cell>
          <cell r="C790" t="str">
            <v>A</v>
          </cell>
          <cell r="D790" t="str">
            <v>A</v>
          </cell>
          <cell r="E790" t="str">
            <v>A</v>
          </cell>
        </row>
        <row r="791">
          <cell r="A791">
            <v>106831</v>
          </cell>
          <cell r="B791" t="str">
            <v>North Shore University Health System-Highland Park Hospital</v>
          </cell>
          <cell r="C791" t="str">
            <v>A</v>
          </cell>
          <cell r="D791" t="str">
            <v>A</v>
          </cell>
          <cell r="E791" t="str">
            <v>A</v>
          </cell>
        </row>
        <row r="792">
          <cell r="A792">
            <v>101260</v>
          </cell>
          <cell r="B792" t="str">
            <v>Methodist Medical Center of Illinois</v>
          </cell>
          <cell r="C792" t="str">
            <v>C</v>
          </cell>
          <cell r="D792" t="str">
            <v>B</v>
          </cell>
          <cell r="E792" t="str">
            <v>A</v>
          </cell>
        </row>
        <row r="793">
          <cell r="A793">
            <v>104626</v>
          </cell>
          <cell r="B793" t="str">
            <v>Harborview Medical Center</v>
          </cell>
          <cell r="C793" t="str">
            <v>C</v>
          </cell>
          <cell r="D793" t="str">
            <v>C</v>
          </cell>
          <cell r="E793" t="str">
            <v>C</v>
          </cell>
        </row>
        <row r="794">
          <cell r="A794">
            <v>100190</v>
          </cell>
          <cell r="B794" t="str">
            <v>Yavapai Regional  Medical Center - East</v>
          </cell>
          <cell r="C794" t="str">
            <v>A</v>
          </cell>
          <cell r="D794" t="str">
            <v>A</v>
          </cell>
          <cell r="E794" t="str">
            <v>A</v>
          </cell>
        </row>
        <row r="795">
          <cell r="A795">
            <v>104215</v>
          </cell>
          <cell r="B795" t="str">
            <v>San Angelo Community Medical Center</v>
          </cell>
          <cell r="C795" t="str">
            <v>C</v>
          </cell>
          <cell r="D795" t="str">
            <v>C</v>
          </cell>
          <cell r="E795" t="str">
            <v>C</v>
          </cell>
        </row>
        <row r="796">
          <cell r="A796">
            <v>103125</v>
          </cell>
          <cell r="B796" t="str">
            <v>CaroMont Regional Medical Center</v>
          </cell>
          <cell r="C796" t="str">
            <v>A</v>
          </cell>
          <cell r="D796" t="str">
            <v>A</v>
          </cell>
          <cell r="E796" t="str">
            <v>A</v>
          </cell>
        </row>
        <row r="797">
          <cell r="A797">
            <v>100069</v>
          </cell>
          <cell r="B797" t="str">
            <v>Princeton Baptist Medical Center</v>
          </cell>
          <cell r="C797" t="str">
            <v>A</v>
          </cell>
          <cell r="D797" t="str">
            <v>B</v>
          </cell>
          <cell r="E797" t="str">
            <v>C</v>
          </cell>
        </row>
        <row r="798">
          <cell r="A798">
            <v>103517</v>
          </cell>
          <cell r="B798" t="str">
            <v>Bailey Medical Center LLC</v>
          </cell>
          <cell r="C798" t="str">
            <v>C</v>
          </cell>
          <cell r="D798" t="str">
            <v>B</v>
          </cell>
          <cell r="E798" t="str">
            <v>B</v>
          </cell>
        </row>
        <row r="799">
          <cell r="A799">
            <v>100948</v>
          </cell>
          <cell r="B799" t="str">
            <v>Wellington Regional Medical Center</v>
          </cell>
          <cell r="C799" t="str">
            <v>C</v>
          </cell>
          <cell r="D799" t="str">
            <v>C</v>
          </cell>
          <cell r="E799" t="str">
            <v>C</v>
          </cell>
        </row>
        <row r="800">
          <cell r="A800">
            <v>103113</v>
          </cell>
          <cell r="B800" t="str">
            <v>Rowan Regional Medical Center</v>
          </cell>
          <cell r="C800" t="str">
            <v>A</v>
          </cell>
          <cell r="D800" t="str">
            <v>A</v>
          </cell>
          <cell r="E800" t="str">
            <v>A</v>
          </cell>
        </row>
        <row r="801">
          <cell r="A801">
            <v>103285</v>
          </cell>
          <cell r="B801" t="str">
            <v>Mercy Hospital Fairfield</v>
          </cell>
          <cell r="C801" t="str">
            <v>A</v>
          </cell>
          <cell r="D801" t="str">
            <v>A</v>
          </cell>
          <cell r="E801" t="str">
            <v>B</v>
          </cell>
        </row>
        <row r="802">
          <cell r="A802">
            <v>100241</v>
          </cell>
          <cell r="B802" t="str">
            <v>Jefferson Regional Medical Center</v>
          </cell>
          <cell r="C802" t="str">
            <v>B</v>
          </cell>
          <cell r="D802" t="str">
            <v>B</v>
          </cell>
          <cell r="E802" t="str">
            <v>C</v>
          </cell>
        </row>
        <row r="803">
          <cell r="A803">
            <v>103033</v>
          </cell>
          <cell r="B803" t="str">
            <v>Queens Hospital Center</v>
          </cell>
          <cell r="C803" t="str">
            <v>A</v>
          </cell>
          <cell r="D803" t="str">
            <v>A</v>
          </cell>
          <cell r="E803" t="str">
            <v>A</v>
          </cell>
        </row>
        <row r="804">
          <cell r="A804">
            <v>103856</v>
          </cell>
          <cell r="B804" t="str">
            <v>Medical University of South Carolina University Medical Center</v>
          </cell>
          <cell r="C804" t="str">
            <v>A</v>
          </cell>
          <cell r="D804" t="str">
            <v>A</v>
          </cell>
          <cell r="E804" t="str">
            <v>A</v>
          </cell>
        </row>
        <row r="805">
          <cell r="A805">
            <v>101266</v>
          </cell>
          <cell r="B805" t="str">
            <v>Presence Saint Joseph Hospital  Chicago</v>
          </cell>
          <cell r="C805" t="str">
            <v>B</v>
          </cell>
          <cell r="D805" t="str">
            <v>B</v>
          </cell>
          <cell r="E805" t="str">
            <v>A</v>
          </cell>
        </row>
        <row r="806">
          <cell r="A806">
            <v>102086</v>
          </cell>
          <cell r="B806" t="str">
            <v>St. Vincent Hospital at Worcester Medical Center</v>
          </cell>
          <cell r="C806" t="str">
            <v>A</v>
          </cell>
          <cell r="D806" t="str">
            <v>A</v>
          </cell>
          <cell r="E806" t="str">
            <v>A</v>
          </cell>
        </row>
        <row r="807">
          <cell r="A807">
            <v>104477</v>
          </cell>
          <cell r="B807" t="str">
            <v>TIMPANOGOS REGIONAL HOSPITAL</v>
          </cell>
          <cell r="C807" t="str">
            <v>A</v>
          </cell>
          <cell r="D807" t="str">
            <v>A</v>
          </cell>
          <cell r="E807" t="str">
            <v>A</v>
          </cell>
        </row>
        <row r="808">
          <cell r="A808">
            <v>103896</v>
          </cell>
          <cell r="B808" t="str">
            <v>Lexington Medical Center</v>
          </cell>
          <cell r="C808" t="str">
            <v>B</v>
          </cell>
          <cell r="D808" t="str">
            <v>C</v>
          </cell>
          <cell r="E808" t="str">
            <v>A</v>
          </cell>
        </row>
        <row r="809">
          <cell r="A809">
            <v>104622</v>
          </cell>
          <cell r="B809" t="str">
            <v>Kennewick General Hospital</v>
          </cell>
          <cell r="C809" t="str">
            <v>A</v>
          </cell>
          <cell r="D809" t="str">
            <v>B</v>
          </cell>
          <cell r="E809" t="str">
            <v>B</v>
          </cell>
        </row>
        <row r="810">
          <cell r="A810">
            <v>104389</v>
          </cell>
          <cell r="B810" t="str">
            <v>USMD Hospital at Arlington</v>
          </cell>
          <cell r="C810" t="str">
            <v>A</v>
          </cell>
          <cell r="D810" t="str">
            <v>A</v>
          </cell>
          <cell r="E810" t="str">
            <v>A</v>
          </cell>
        </row>
        <row r="811">
          <cell r="A811">
            <v>100394</v>
          </cell>
          <cell r="B811" t="str">
            <v>John Muir Medical Center Walnut Creek Campus</v>
          </cell>
          <cell r="C811" t="str">
            <v>A</v>
          </cell>
          <cell r="D811" t="str">
            <v>A</v>
          </cell>
          <cell r="E811" t="str">
            <v>A</v>
          </cell>
        </row>
        <row r="812">
          <cell r="A812">
            <v>100383</v>
          </cell>
          <cell r="B812" t="str">
            <v>Saint Francis Memorial Hospital</v>
          </cell>
          <cell r="C812" t="str">
            <v>B</v>
          </cell>
          <cell r="D812" t="str">
            <v>C</v>
          </cell>
          <cell r="E812" t="str">
            <v>A</v>
          </cell>
        </row>
        <row r="813">
          <cell r="A813">
            <v>100913</v>
          </cell>
          <cell r="B813" t="str">
            <v>FORT WALTON BEACH MEDICAL CENTER</v>
          </cell>
          <cell r="C813" t="str">
            <v>A</v>
          </cell>
          <cell r="D813" t="str">
            <v>A</v>
          </cell>
          <cell r="E813" t="str">
            <v>A</v>
          </cell>
        </row>
        <row r="814">
          <cell r="A814">
            <v>100339</v>
          </cell>
          <cell r="B814" t="str">
            <v>Sonoma Valley Hospital</v>
          </cell>
          <cell r="C814" t="str">
            <v>B</v>
          </cell>
          <cell r="D814" t="e">
            <v>#N/A</v>
          </cell>
          <cell r="E814" t="e">
            <v>#N/A</v>
          </cell>
        </row>
        <row r="815">
          <cell r="A815">
            <v>104491</v>
          </cell>
          <cell r="B815" t="str">
            <v>Southwestern Vermont Medical Center</v>
          </cell>
          <cell r="C815" t="str">
            <v>A</v>
          </cell>
          <cell r="D815" t="str">
            <v>A</v>
          </cell>
          <cell r="E815" t="str">
            <v>A</v>
          </cell>
        </row>
        <row r="816">
          <cell r="A816">
            <v>100555</v>
          </cell>
          <cell r="B816" t="str">
            <v>Eisenhower Medical Center</v>
          </cell>
          <cell r="C816" t="str">
            <v>C</v>
          </cell>
          <cell r="D816" t="str">
            <v>C</v>
          </cell>
          <cell r="E816" t="str">
            <v>B</v>
          </cell>
        </row>
        <row r="817">
          <cell r="A817">
            <v>104594</v>
          </cell>
          <cell r="B817" t="str">
            <v>Providence St. Mary Medical Center</v>
          </cell>
          <cell r="C817" t="str">
            <v>A</v>
          </cell>
          <cell r="D817" t="str">
            <v>A</v>
          </cell>
          <cell r="E817" t="str">
            <v>Unknown</v>
          </cell>
        </row>
        <row r="818">
          <cell r="A818">
            <v>105503</v>
          </cell>
          <cell r="B818" t="str">
            <v>Palm Bay Hospital</v>
          </cell>
          <cell r="C818" t="e">
            <v>#N/A</v>
          </cell>
          <cell r="D818" t="e">
            <v>#N/A</v>
          </cell>
          <cell r="E818" t="e">
            <v>#N/A</v>
          </cell>
        </row>
        <row r="819">
          <cell r="A819">
            <v>102232</v>
          </cell>
          <cell r="B819" t="str">
            <v>North Memorial Medical Center</v>
          </cell>
          <cell r="C819" t="str">
            <v>A</v>
          </cell>
          <cell r="D819" t="str">
            <v>A</v>
          </cell>
          <cell r="E819" t="str">
            <v>B</v>
          </cell>
        </row>
        <row r="820">
          <cell r="A820">
            <v>103104</v>
          </cell>
          <cell r="B820" t="str">
            <v>NORTHERN HOSPITAL OF SURRY COUNTY</v>
          </cell>
          <cell r="C820" t="str">
            <v>B</v>
          </cell>
          <cell r="D820" t="str">
            <v>B</v>
          </cell>
          <cell r="E820" t="str">
            <v>C</v>
          </cell>
        </row>
        <row r="821">
          <cell r="A821">
            <v>100554</v>
          </cell>
          <cell r="B821" t="str">
            <v>Fountain Valley Regional Hospital and Medical Center</v>
          </cell>
          <cell r="C821" t="str">
            <v>B</v>
          </cell>
          <cell r="D821" t="str">
            <v>B</v>
          </cell>
          <cell r="E821" t="str">
            <v>A</v>
          </cell>
        </row>
        <row r="822">
          <cell r="A822">
            <v>100138</v>
          </cell>
          <cell r="B822" t="str">
            <v>Flagstaff Medical Center</v>
          </cell>
          <cell r="C822" t="str">
            <v>B</v>
          </cell>
          <cell r="D822" t="str">
            <v>B</v>
          </cell>
          <cell r="E822" t="str">
            <v>Grade Pending</v>
          </cell>
        </row>
        <row r="823">
          <cell r="A823">
            <v>104363</v>
          </cell>
          <cell r="B823" t="str">
            <v>CHRISTUS St. Catherine Hospital</v>
          </cell>
          <cell r="C823" t="str">
            <v>A</v>
          </cell>
          <cell r="D823" t="str">
            <v>B</v>
          </cell>
          <cell r="E823" t="str">
            <v>C</v>
          </cell>
        </row>
        <row r="824">
          <cell r="A824">
            <v>103306</v>
          </cell>
          <cell r="B824" t="str">
            <v>Aultman Hospital</v>
          </cell>
          <cell r="C824" t="str">
            <v>B</v>
          </cell>
          <cell r="D824" t="str">
            <v>B</v>
          </cell>
          <cell r="E824" t="str">
            <v>A</v>
          </cell>
        </row>
        <row r="825">
          <cell r="A825">
            <v>100768</v>
          </cell>
          <cell r="B825" t="str">
            <v>Danbury Hospital</v>
          </cell>
          <cell r="C825" t="str">
            <v>A</v>
          </cell>
          <cell r="D825" t="str">
            <v>A</v>
          </cell>
          <cell r="E825" t="str">
            <v>B</v>
          </cell>
        </row>
        <row r="826">
          <cell r="A826">
            <v>104011</v>
          </cell>
          <cell r="B826" t="str">
            <v>Dyersburg Regional Medical Center</v>
          </cell>
          <cell r="C826" t="str">
            <v>B</v>
          </cell>
          <cell r="D826" t="str">
            <v>A</v>
          </cell>
          <cell r="E826" t="str">
            <v>A</v>
          </cell>
        </row>
        <row r="827">
          <cell r="A827">
            <v>102285</v>
          </cell>
          <cell r="B827" t="str">
            <v>Unity Hospital of Fridley</v>
          </cell>
          <cell r="C827" t="str">
            <v>A</v>
          </cell>
          <cell r="D827" t="str">
            <v>A</v>
          </cell>
          <cell r="E827" t="str">
            <v>A</v>
          </cell>
        </row>
        <row r="828">
          <cell r="A828">
            <v>103387</v>
          </cell>
          <cell r="B828" t="str">
            <v>St. Elizabeth Boardman Health Center</v>
          </cell>
          <cell r="C828" t="str">
            <v>B</v>
          </cell>
          <cell r="D828" t="str">
            <v>A</v>
          </cell>
          <cell r="E828" t="str">
            <v>C</v>
          </cell>
        </row>
        <row r="829">
          <cell r="A829">
            <v>103367</v>
          </cell>
          <cell r="B829" t="str">
            <v>Cleveland Clinic Health System - Lakewood Hospital</v>
          </cell>
          <cell r="C829" t="str">
            <v>B</v>
          </cell>
          <cell r="D829" t="str">
            <v>C</v>
          </cell>
          <cell r="E829" t="str">
            <v>B</v>
          </cell>
        </row>
        <row r="830">
          <cell r="A830">
            <v>104074</v>
          </cell>
          <cell r="B830" t="str">
            <v>Saint Francis Hospital - Bartlett</v>
          </cell>
          <cell r="C830" t="str">
            <v>B</v>
          </cell>
          <cell r="D830" t="str">
            <v>A</v>
          </cell>
          <cell r="E830" t="str">
            <v>C</v>
          </cell>
        </row>
        <row r="831">
          <cell r="A831">
            <v>103041</v>
          </cell>
          <cell r="B831" t="str">
            <v>Harlem Hospital Center</v>
          </cell>
          <cell r="C831" t="str">
            <v>C</v>
          </cell>
          <cell r="D831" t="str">
            <v>C</v>
          </cell>
          <cell r="E831" t="str">
            <v>C</v>
          </cell>
        </row>
        <row r="832">
          <cell r="A832">
            <v>104145</v>
          </cell>
          <cell r="B832" t="str">
            <v>South Texas Health System</v>
          </cell>
          <cell r="C832" t="str">
            <v>A</v>
          </cell>
          <cell r="D832" t="str">
            <v>A</v>
          </cell>
          <cell r="E832" t="str">
            <v>C</v>
          </cell>
        </row>
        <row r="833">
          <cell r="A833">
            <v>104209</v>
          </cell>
          <cell r="B833" t="str">
            <v>Cleveland Regional Medical Center</v>
          </cell>
          <cell r="C833" t="e">
            <v>#N/A</v>
          </cell>
          <cell r="D833" t="str">
            <v>A</v>
          </cell>
          <cell r="E833" t="str">
            <v>B</v>
          </cell>
        </row>
        <row r="834">
          <cell r="A834">
            <v>101366</v>
          </cell>
          <cell r="B834" t="str">
            <v>Floyd Memorial Hospital and Health Services</v>
          </cell>
          <cell r="C834" t="str">
            <v>B</v>
          </cell>
          <cell r="D834" t="str">
            <v>B</v>
          </cell>
          <cell r="E834" t="str">
            <v>B</v>
          </cell>
        </row>
        <row r="835">
          <cell r="A835">
            <v>100298</v>
          </cell>
          <cell r="B835" t="str">
            <v>Sutter Amador Hospital</v>
          </cell>
          <cell r="C835" t="str">
            <v>A</v>
          </cell>
          <cell r="D835" t="str">
            <v>A</v>
          </cell>
          <cell r="E835" t="str">
            <v>Unknown</v>
          </cell>
        </row>
        <row r="836">
          <cell r="A836">
            <v>104073</v>
          </cell>
          <cell r="B836" t="str">
            <v>StoneCrest Medical Center</v>
          </cell>
          <cell r="C836" t="str">
            <v>A</v>
          </cell>
          <cell r="D836" t="str">
            <v>A</v>
          </cell>
          <cell r="E836" t="str">
            <v>Unknown</v>
          </cell>
        </row>
        <row r="837">
          <cell r="A837">
            <v>102096</v>
          </cell>
          <cell r="B837" t="str">
            <v>Bixby Medical Center</v>
          </cell>
          <cell r="C837" t="str">
            <v>A</v>
          </cell>
          <cell r="D837" t="str">
            <v>A</v>
          </cell>
          <cell r="E837" t="str">
            <v>Unknown</v>
          </cell>
        </row>
        <row r="838">
          <cell r="A838">
            <v>103349</v>
          </cell>
          <cell r="B838" t="str">
            <v>St. Joseph Health Center</v>
          </cell>
          <cell r="C838" t="str">
            <v>C</v>
          </cell>
          <cell r="D838" t="str">
            <v>C</v>
          </cell>
          <cell r="E838" t="str">
            <v>C</v>
          </cell>
        </row>
        <row r="839">
          <cell r="A839">
            <v>103743</v>
          </cell>
          <cell r="B839" t="str">
            <v>Latrobe Hospital</v>
          </cell>
          <cell r="C839" t="str">
            <v>C</v>
          </cell>
          <cell r="D839" t="str">
            <v>D</v>
          </cell>
          <cell r="E839" t="str">
            <v>B</v>
          </cell>
        </row>
        <row r="840">
          <cell r="A840">
            <v>100941</v>
          </cell>
          <cell r="B840" t="str">
            <v>OAK HILL HOSPITAL</v>
          </cell>
          <cell r="C840" t="str">
            <v>B</v>
          </cell>
          <cell r="D840" t="str">
            <v>C</v>
          </cell>
          <cell r="E840" t="str">
            <v>B</v>
          </cell>
        </row>
        <row r="841">
          <cell r="A841">
            <v>103654</v>
          </cell>
          <cell r="B841" t="str">
            <v>Pinnacle Health at Harrisburg Hospital</v>
          </cell>
          <cell r="C841" t="str">
            <v>A</v>
          </cell>
          <cell r="D841" t="str">
            <v>C</v>
          </cell>
          <cell r="E841" t="str">
            <v>C</v>
          </cell>
        </row>
        <row r="842">
          <cell r="A842">
            <v>104027</v>
          </cell>
          <cell r="B842" t="str">
            <v>Fort Sanders Regional Medical Center</v>
          </cell>
          <cell r="C842" t="str">
            <v>A</v>
          </cell>
          <cell r="D842" t="str">
            <v>A</v>
          </cell>
          <cell r="E842" t="str">
            <v>B</v>
          </cell>
        </row>
        <row r="843">
          <cell r="A843">
            <v>102825</v>
          </cell>
          <cell r="B843" t="str">
            <v>Atlanticare Regional Medical Center - City Campus</v>
          </cell>
          <cell r="C843" t="str">
            <v>B</v>
          </cell>
          <cell r="D843" t="str">
            <v>B</v>
          </cell>
          <cell r="E843" t="str">
            <v>B</v>
          </cell>
        </row>
        <row r="844">
          <cell r="A844">
            <v>209043</v>
          </cell>
          <cell r="B844" t="str">
            <v>Atlanticare Regional Medical Center-Mainland Campus</v>
          </cell>
          <cell r="C844" t="str">
            <v>B</v>
          </cell>
          <cell r="D844" t="str">
            <v>B</v>
          </cell>
          <cell r="E844" t="str">
            <v>Unknown</v>
          </cell>
        </row>
        <row r="845">
          <cell r="A845">
            <v>103332</v>
          </cell>
          <cell r="B845" t="str">
            <v>Kettering Health Network - Grandview Medical Center</v>
          </cell>
          <cell r="C845" t="str">
            <v>B</v>
          </cell>
          <cell r="D845" t="str">
            <v>B</v>
          </cell>
          <cell r="E845" t="str">
            <v>B</v>
          </cell>
        </row>
        <row r="846">
          <cell r="A846">
            <v>100142</v>
          </cell>
          <cell r="B846" t="str">
            <v>Payson Regional Medical Center</v>
          </cell>
          <cell r="C846" t="str">
            <v>A</v>
          </cell>
          <cell r="D846" t="str">
            <v>A</v>
          </cell>
          <cell r="E846" t="str">
            <v>A</v>
          </cell>
        </row>
        <row r="847">
          <cell r="A847">
            <v>101176</v>
          </cell>
          <cell r="B847" t="str">
            <v>St. Anthony Health Center</v>
          </cell>
          <cell r="C847" t="str">
            <v>A</v>
          </cell>
          <cell r="D847" t="str">
            <v>A</v>
          </cell>
          <cell r="E847" t="str">
            <v>C</v>
          </cell>
        </row>
        <row r="848">
          <cell r="A848">
            <v>103853</v>
          </cell>
          <cell r="B848" t="str">
            <v>Miriam Hospital</v>
          </cell>
          <cell r="C848" t="str">
            <v>B</v>
          </cell>
          <cell r="D848" t="str">
            <v>A</v>
          </cell>
          <cell r="E848" t="str">
            <v>B</v>
          </cell>
        </row>
        <row r="849">
          <cell r="A849">
            <v>209078</v>
          </cell>
          <cell r="B849" t="str">
            <v>Methodist North Hospital</v>
          </cell>
          <cell r="C849" t="str">
            <v>B</v>
          </cell>
          <cell r="D849" t="str">
            <v>B</v>
          </cell>
          <cell r="E849" t="str">
            <v>A</v>
          </cell>
        </row>
        <row r="850">
          <cell r="A850">
            <v>102068</v>
          </cell>
          <cell r="B850" t="str">
            <v>Nashoba Valley Medical Center, A Steward Family Hospital</v>
          </cell>
          <cell r="C850" t="str">
            <v>B</v>
          </cell>
          <cell r="D850" t="str">
            <v>A</v>
          </cell>
          <cell r="E850" t="str">
            <v>B</v>
          </cell>
        </row>
        <row r="851">
          <cell r="A851">
            <v>100903</v>
          </cell>
          <cell r="B851" t="str">
            <v>Broward Health Imperial Point</v>
          </cell>
          <cell r="C851" t="str">
            <v>A</v>
          </cell>
          <cell r="D851" t="str">
            <v>A</v>
          </cell>
          <cell r="E851" t="str">
            <v>A</v>
          </cell>
        </row>
        <row r="852">
          <cell r="A852">
            <v>101198</v>
          </cell>
          <cell r="B852" t="str">
            <v>Provena United Samaritans Medical Center</v>
          </cell>
          <cell r="C852" t="str">
            <v>B</v>
          </cell>
          <cell r="D852" t="str">
            <v>B</v>
          </cell>
          <cell r="E852" t="str">
            <v>Grade Pending</v>
          </cell>
        </row>
        <row r="853">
          <cell r="A853">
            <v>104629</v>
          </cell>
          <cell r="B853" t="str">
            <v>Multicare Good Samaritan Hospital</v>
          </cell>
          <cell r="C853" t="str">
            <v>A</v>
          </cell>
          <cell r="D853" t="str">
            <v>A</v>
          </cell>
          <cell r="E853" t="str">
            <v>A</v>
          </cell>
        </row>
        <row r="854">
          <cell r="A854">
            <v>100507</v>
          </cell>
          <cell r="B854" t="str">
            <v>UCSF Medical Center / Moffitt-Long Hospitals</v>
          </cell>
          <cell r="C854" t="str">
            <v>B</v>
          </cell>
          <cell r="D854" t="str">
            <v>B</v>
          </cell>
          <cell r="E854" t="str">
            <v>A</v>
          </cell>
        </row>
        <row r="855">
          <cell r="A855">
            <v>209080</v>
          </cell>
          <cell r="B855" t="str">
            <v>Methodist South Hospital</v>
          </cell>
          <cell r="C855" t="str">
            <v>B</v>
          </cell>
          <cell r="D855" t="str">
            <v>B</v>
          </cell>
          <cell r="E855" t="str">
            <v>B</v>
          </cell>
        </row>
        <row r="856">
          <cell r="A856">
            <v>104766</v>
          </cell>
          <cell r="B856" t="str">
            <v>Howard Young Medical Center</v>
          </cell>
          <cell r="C856" t="str">
            <v>B</v>
          </cell>
          <cell r="D856" t="str">
            <v>C</v>
          </cell>
          <cell r="E856" t="str">
            <v>C</v>
          </cell>
        </row>
        <row r="857">
          <cell r="A857">
            <v>101020</v>
          </cell>
          <cell r="B857" t="str">
            <v>East Georgia Regional Medical Center</v>
          </cell>
          <cell r="C857" t="str">
            <v>B</v>
          </cell>
          <cell r="D857" t="str">
            <v>B</v>
          </cell>
          <cell r="E857" t="str">
            <v>Unknown</v>
          </cell>
        </row>
        <row r="858">
          <cell r="A858">
            <v>102652</v>
          </cell>
          <cell r="B858" t="str">
            <v>Faith Regional Health Services</v>
          </cell>
          <cell r="C858" t="str">
            <v>C</v>
          </cell>
          <cell r="D858" t="str">
            <v>B</v>
          </cell>
          <cell r="E858" t="str">
            <v>B</v>
          </cell>
        </row>
        <row r="859">
          <cell r="A859">
            <v>154125</v>
          </cell>
          <cell r="B859" t="str">
            <v>Kennedy Memorial Hospital UMC Stratford</v>
          </cell>
          <cell r="C859" t="str">
            <v>B</v>
          </cell>
          <cell r="D859" t="str">
            <v>C</v>
          </cell>
          <cell r="E859" t="str">
            <v>B</v>
          </cell>
        </row>
        <row r="860">
          <cell r="A860">
            <v>100217</v>
          </cell>
          <cell r="B860" t="str">
            <v>UAMS Medical Center</v>
          </cell>
          <cell r="C860" t="str">
            <v>B</v>
          </cell>
          <cell r="D860" t="str">
            <v>C</v>
          </cell>
          <cell r="E860" t="str">
            <v>C</v>
          </cell>
        </row>
        <row r="861">
          <cell r="A861">
            <v>102839</v>
          </cell>
          <cell r="B861" t="str">
            <v>Capital Health Regional Medical Center</v>
          </cell>
          <cell r="C861" t="str">
            <v>A</v>
          </cell>
          <cell r="D861" t="str">
            <v>A</v>
          </cell>
          <cell r="E861" t="str">
            <v>B</v>
          </cell>
        </row>
        <row r="862">
          <cell r="A862">
            <v>100348</v>
          </cell>
          <cell r="B862" t="str">
            <v>White Memorial Medical Center</v>
          </cell>
          <cell r="C862" t="str">
            <v>B</v>
          </cell>
          <cell r="D862" t="str">
            <v>A</v>
          </cell>
          <cell r="E862" t="str">
            <v>B</v>
          </cell>
        </row>
        <row r="863">
          <cell r="A863">
            <v>100041</v>
          </cell>
          <cell r="B863" t="str">
            <v>St. Vincent's Birmingham</v>
          </cell>
          <cell r="C863" t="str">
            <v>B</v>
          </cell>
          <cell r="D863" t="str">
            <v>B</v>
          </cell>
          <cell r="E863" t="str">
            <v>C</v>
          </cell>
        </row>
        <row r="864">
          <cell r="A864">
            <v>100455</v>
          </cell>
          <cell r="B864" t="str">
            <v>Scripps Memorial Hospital of La Jolla</v>
          </cell>
          <cell r="C864" t="str">
            <v>B</v>
          </cell>
          <cell r="D864" t="str">
            <v>B</v>
          </cell>
          <cell r="E864" t="str">
            <v>B</v>
          </cell>
        </row>
        <row r="865">
          <cell r="A865">
            <v>100363</v>
          </cell>
          <cell r="B865" t="str">
            <v>Regional Medical Center of San Jose</v>
          </cell>
          <cell r="C865" t="str">
            <v>C</v>
          </cell>
          <cell r="D865" t="str">
            <v>C</v>
          </cell>
          <cell r="E865" t="str">
            <v>B</v>
          </cell>
        </row>
        <row r="866">
          <cell r="A866">
            <v>103158</v>
          </cell>
          <cell r="B866" t="str">
            <v>Roanoke-Chowan Hospital</v>
          </cell>
          <cell r="C866" t="str">
            <v>B</v>
          </cell>
          <cell r="D866" t="str">
            <v>A</v>
          </cell>
          <cell r="E866" t="str">
            <v>A</v>
          </cell>
        </row>
        <row r="867">
          <cell r="A867">
            <v>103637</v>
          </cell>
          <cell r="B867" t="str">
            <v>SOLDIERS AND SAILORS MEMORIAL HOSPITAL</v>
          </cell>
          <cell r="C867" t="str">
            <v>B</v>
          </cell>
          <cell r="D867" t="str">
            <v>B</v>
          </cell>
          <cell r="E867" t="str">
            <v>Unknown</v>
          </cell>
        </row>
        <row r="868">
          <cell r="A868">
            <v>102790</v>
          </cell>
          <cell r="B868" t="str">
            <v>CarePoint Health - Christ Hospital</v>
          </cell>
          <cell r="C868" t="str">
            <v>A</v>
          </cell>
          <cell r="D868" t="str">
            <v>C</v>
          </cell>
          <cell r="E868" t="str">
            <v>B</v>
          </cell>
        </row>
        <row r="869">
          <cell r="A869">
            <v>102517</v>
          </cell>
          <cell r="B869" t="str">
            <v>Saint Luke's Hospital of Kansas City</v>
          </cell>
          <cell r="C869" t="str">
            <v>C</v>
          </cell>
          <cell r="D869" t="str">
            <v>C</v>
          </cell>
          <cell r="E869" t="str">
            <v>Grade Pending</v>
          </cell>
        </row>
        <row r="870">
          <cell r="A870">
            <v>104631</v>
          </cell>
          <cell r="B870" t="str">
            <v>Valley Medical Center</v>
          </cell>
          <cell r="C870" t="str">
            <v>B</v>
          </cell>
          <cell r="D870" t="str">
            <v>C</v>
          </cell>
          <cell r="E870" t="str">
            <v>B</v>
          </cell>
        </row>
        <row r="871">
          <cell r="A871">
            <v>154146</v>
          </cell>
          <cell r="B871" t="str">
            <v>Kennedy Memorial Hospital UMC Washington Towship</v>
          </cell>
          <cell r="C871" t="str">
            <v>B</v>
          </cell>
          <cell r="D871" t="str">
            <v>C</v>
          </cell>
          <cell r="E871" t="str">
            <v>B</v>
          </cell>
        </row>
        <row r="872">
          <cell r="A872">
            <v>101504</v>
          </cell>
          <cell r="B872" t="str">
            <v>Lakes Regional Healthcare</v>
          </cell>
          <cell r="C872" t="str">
            <v>C</v>
          </cell>
          <cell r="D872" t="str">
            <v>C</v>
          </cell>
          <cell r="E872" t="str">
            <v>Grade Pending</v>
          </cell>
        </row>
        <row r="873">
          <cell r="A873">
            <v>100910</v>
          </cell>
          <cell r="B873" t="str">
            <v>BLAKE MEDICAL CENTER</v>
          </cell>
          <cell r="C873" t="str">
            <v>B</v>
          </cell>
          <cell r="D873" t="str">
            <v>B</v>
          </cell>
          <cell r="E873" t="str">
            <v>C</v>
          </cell>
        </row>
        <row r="874">
          <cell r="A874">
            <v>103368</v>
          </cell>
          <cell r="B874" t="str">
            <v>Licking Memorial Hospital</v>
          </cell>
          <cell r="C874" t="str">
            <v>A</v>
          </cell>
          <cell r="D874" t="str">
            <v>A</v>
          </cell>
          <cell r="E874" t="str">
            <v>A</v>
          </cell>
        </row>
        <row r="875">
          <cell r="A875">
            <v>102258</v>
          </cell>
          <cell r="B875" t="str">
            <v>Ridgeview Medical Center</v>
          </cell>
          <cell r="C875" t="str">
            <v>B</v>
          </cell>
          <cell r="D875" t="str">
            <v>B</v>
          </cell>
          <cell r="E875" t="str">
            <v>B</v>
          </cell>
        </row>
        <row r="876">
          <cell r="A876">
            <v>102910</v>
          </cell>
          <cell r="B876" t="str">
            <v>Our Lady of Lourdes Memorial Hospital</v>
          </cell>
          <cell r="C876" t="str">
            <v>C</v>
          </cell>
          <cell r="D876" t="str">
            <v>B</v>
          </cell>
          <cell r="E876" t="str">
            <v>B</v>
          </cell>
        </row>
        <row r="877">
          <cell r="A877">
            <v>101769</v>
          </cell>
          <cell r="B877" t="str">
            <v>Baptist Hospital Northeast</v>
          </cell>
          <cell r="C877" t="str">
            <v>B</v>
          </cell>
          <cell r="D877" t="str">
            <v>B</v>
          </cell>
          <cell r="E877" t="str">
            <v>C</v>
          </cell>
        </row>
        <row r="878">
          <cell r="A878">
            <v>103013</v>
          </cell>
          <cell r="B878" t="str">
            <v>Kingsbrook Jewish Medical Center</v>
          </cell>
          <cell r="C878" t="str">
            <v>A</v>
          </cell>
          <cell r="D878" t="str">
            <v>A</v>
          </cell>
          <cell r="E878" t="str">
            <v>A</v>
          </cell>
        </row>
        <row r="879">
          <cell r="A879">
            <v>103708</v>
          </cell>
          <cell r="B879" t="str">
            <v>Paoli Hospital</v>
          </cell>
          <cell r="C879" t="str">
            <v>A</v>
          </cell>
          <cell r="D879" t="str">
            <v>A</v>
          </cell>
          <cell r="E879" t="str">
            <v>A</v>
          </cell>
        </row>
        <row r="880">
          <cell r="A880">
            <v>102756</v>
          </cell>
          <cell r="B880" t="str">
            <v>Frisbie Memorial Hospital</v>
          </cell>
          <cell r="C880" t="str">
            <v>B</v>
          </cell>
          <cell r="D880" t="str">
            <v>C</v>
          </cell>
          <cell r="E880" t="str">
            <v>C</v>
          </cell>
        </row>
        <row r="881">
          <cell r="A881">
            <v>103850</v>
          </cell>
          <cell r="B881" t="str">
            <v>Kent County Memorial Hospital</v>
          </cell>
          <cell r="C881" t="str">
            <v>C</v>
          </cell>
          <cell r="D881" t="str">
            <v>C</v>
          </cell>
          <cell r="E881" t="str">
            <v>C</v>
          </cell>
        </row>
        <row r="882">
          <cell r="A882">
            <v>101869</v>
          </cell>
          <cell r="B882" t="str">
            <v>East Jefferson General Hospital</v>
          </cell>
          <cell r="C882" t="str">
            <v>C</v>
          </cell>
          <cell r="D882" t="str">
            <v>C</v>
          </cell>
          <cell r="E882" t="str">
            <v>C</v>
          </cell>
        </row>
        <row r="883">
          <cell r="A883">
            <v>102190</v>
          </cell>
          <cell r="B883" t="str">
            <v>Sparrow Hospital &amp; Health System</v>
          </cell>
          <cell r="C883" t="str">
            <v>B</v>
          </cell>
          <cell r="D883" t="str">
            <v>C</v>
          </cell>
          <cell r="E883" t="str">
            <v>A</v>
          </cell>
        </row>
        <row r="884">
          <cell r="A884">
            <v>103366</v>
          </cell>
          <cell r="B884" t="str">
            <v>Trinity Health System of Steubenville</v>
          </cell>
          <cell r="C884" t="str">
            <v>B</v>
          </cell>
          <cell r="D884" t="str">
            <v>C</v>
          </cell>
          <cell r="E884" t="str">
            <v>C</v>
          </cell>
        </row>
        <row r="885">
          <cell r="A885">
            <v>100978</v>
          </cell>
          <cell r="B885" t="str">
            <v>Northside Forsyth Hospital</v>
          </cell>
          <cell r="C885" t="str">
            <v>A</v>
          </cell>
          <cell r="D885" t="str">
            <v>B</v>
          </cell>
          <cell r="E885" t="str">
            <v>C</v>
          </cell>
        </row>
        <row r="886">
          <cell r="A886">
            <v>102801</v>
          </cell>
          <cell r="B886" t="str">
            <v>Trinitas Regional Medical Center</v>
          </cell>
          <cell r="C886" t="str">
            <v>A</v>
          </cell>
          <cell r="D886" t="str">
            <v>A</v>
          </cell>
          <cell r="E886" t="str">
            <v>B</v>
          </cell>
        </row>
        <row r="887">
          <cell r="A887">
            <v>209020</v>
          </cell>
          <cell r="B887" t="str">
            <v>Deaconess Gateway Hospital</v>
          </cell>
          <cell r="C887" t="str">
            <v>C</v>
          </cell>
          <cell r="D887" t="str">
            <v>C</v>
          </cell>
          <cell r="E887" t="str">
            <v>Unknown</v>
          </cell>
        </row>
        <row r="888">
          <cell r="A888">
            <v>154406</v>
          </cell>
          <cell r="B888" t="str">
            <v>Spotsylvania Regional Medical Center</v>
          </cell>
          <cell r="C888" t="str">
            <v>A</v>
          </cell>
          <cell r="D888" t="str">
            <v>B</v>
          </cell>
          <cell r="E888" t="str">
            <v>Unknown</v>
          </cell>
        </row>
        <row r="889">
          <cell r="A889">
            <v>103648</v>
          </cell>
          <cell r="B889" t="str">
            <v>Carlisle Regional Medical Center</v>
          </cell>
          <cell r="C889" t="str">
            <v>B</v>
          </cell>
          <cell r="D889" t="str">
            <v>C</v>
          </cell>
          <cell r="E889" t="str">
            <v>A</v>
          </cell>
        </row>
        <row r="890">
          <cell r="A890">
            <v>102745</v>
          </cell>
          <cell r="B890" t="str">
            <v>St. Rose Dominican Hospitals - San Martin Campus</v>
          </cell>
          <cell r="C890" t="str">
            <v>B</v>
          </cell>
          <cell r="D890" t="str">
            <v>B</v>
          </cell>
          <cell r="E890" t="str">
            <v>C</v>
          </cell>
        </row>
        <row r="891">
          <cell r="A891">
            <v>104476</v>
          </cell>
          <cell r="B891" t="str">
            <v>Jordan Valley Medical Center</v>
          </cell>
          <cell r="C891" t="e">
            <v>#N/A</v>
          </cell>
          <cell r="D891" t="str">
            <v>C</v>
          </cell>
          <cell r="E891" t="str">
            <v>C</v>
          </cell>
        </row>
        <row r="892">
          <cell r="A892">
            <v>102735</v>
          </cell>
          <cell r="B892" t="str">
            <v>Desert Springs Hospital Medical Center</v>
          </cell>
          <cell r="C892" t="str">
            <v>C</v>
          </cell>
          <cell r="D892" t="str">
            <v>C</v>
          </cell>
          <cell r="E892" t="str">
            <v>B</v>
          </cell>
        </row>
        <row r="893">
          <cell r="A893">
            <v>100638</v>
          </cell>
          <cell r="B893" t="str">
            <v>Sherman Oaks Hospital</v>
          </cell>
          <cell r="C893" t="e">
            <v>#N/A</v>
          </cell>
          <cell r="D893" t="str">
            <v>A</v>
          </cell>
          <cell r="E893" t="str">
            <v>A</v>
          </cell>
        </row>
        <row r="894">
          <cell r="A894">
            <v>100337</v>
          </cell>
          <cell r="B894" t="str">
            <v>St. Joseph's Medical Center of Stockton</v>
          </cell>
          <cell r="C894" t="str">
            <v>B</v>
          </cell>
          <cell r="D894" t="str">
            <v>B</v>
          </cell>
          <cell r="E894" t="str">
            <v>B</v>
          </cell>
        </row>
        <row r="895">
          <cell r="A895">
            <v>100866</v>
          </cell>
          <cell r="B895" t="str">
            <v>North Okaloosa Medical Center</v>
          </cell>
          <cell r="C895" t="str">
            <v>A</v>
          </cell>
          <cell r="D895" t="str">
            <v>A</v>
          </cell>
          <cell r="E895" t="str">
            <v>A</v>
          </cell>
        </row>
        <row r="896">
          <cell r="A896">
            <v>101251</v>
          </cell>
          <cell r="B896" t="str">
            <v>Sarah Bush Lincoln Health Center</v>
          </cell>
          <cell r="C896" t="str">
            <v>C</v>
          </cell>
          <cell r="D896" t="str">
            <v>C</v>
          </cell>
          <cell r="E896" t="str">
            <v>B</v>
          </cell>
        </row>
        <row r="897">
          <cell r="A897">
            <v>102034</v>
          </cell>
          <cell r="B897" t="str">
            <v>Holyoke Medical Center</v>
          </cell>
          <cell r="C897" t="str">
            <v>A</v>
          </cell>
          <cell r="D897" t="str">
            <v>A</v>
          </cell>
          <cell r="E897" t="str">
            <v>C</v>
          </cell>
        </row>
        <row r="898">
          <cell r="A898">
            <v>104916</v>
          </cell>
          <cell r="B898" t="str">
            <v>Seton Medical Center Williamson</v>
          </cell>
          <cell r="C898" t="str">
            <v>A</v>
          </cell>
          <cell r="D898" t="str">
            <v>A</v>
          </cell>
          <cell r="E898" t="str">
            <v>B</v>
          </cell>
        </row>
        <row r="899">
          <cell r="A899">
            <v>101365</v>
          </cell>
          <cell r="B899" t="str">
            <v>Good Samaritan Hospital</v>
          </cell>
          <cell r="C899" t="str">
            <v>A</v>
          </cell>
          <cell r="D899" t="str">
            <v>A</v>
          </cell>
          <cell r="E899" t="str">
            <v>Unknown</v>
          </cell>
        </row>
        <row r="900">
          <cell r="A900">
            <v>101087</v>
          </cell>
          <cell r="B900" t="str">
            <v>Emory Johns Creek Hospital</v>
          </cell>
          <cell r="C900" t="str">
            <v>B</v>
          </cell>
          <cell r="D900" t="str">
            <v>B</v>
          </cell>
          <cell r="E900" t="str">
            <v>B</v>
          </cell>
        </row>
        <row r="901">
          <cell r="A901">
            <v>100979</v>
          </cell>
          <cell r="B901" t="str">
            <v>St. Mary's Health Care System</v>
          </cell>
          <cell r="C901" t="str">
            <v>B</v>
          </cell>
          <cell r="D901" t="str">
            <v>B</v>
          </cell>
          <cell r="E901" t="str">
            <v>B</v>
          </cell>
        </row>
        <row r="902">
          <cell r="A902">
            <v>100713</v>
          </cell>
          <cell r="B902" t="str">
            <v>Sky Ridge Medical Center</v>
          </cell>
          <cell r="C902" t="str">
            <v>A</v>
          </cell>
          <cell r="D902" t="str">
            <v>A</v>
          </cell>
          <cell r="E902" t="str">
            <v>A</v>
          </cell>
        </row>
        <row r="903">
          <cell r="A903">
            <v>102266</v>
          </cell>
          <cell r="B903" t="str">
            <v>District One Hospital</v>
          </cell>
          <cell r="C903" t="str">
            <v>A</v>
          </cell>
          <cell r="D903" t="str">
            <v>B</v>
          </cell>
          <cell r="E903" t="str">
            <v>A</v>
          </cell>
        </row>
        <row r="904">
          <cell r="A904">
            <v>102780</v>
          </cell>
          <cell r="B904" t="str">
            <v>Hunterdon Medical Center</v>
          </cell>
          <cell r="C904" t="str">
            <v>B</v>
          </cell>
          <cell r="D904" t="str">
            <v>A</v>
          </cell>
          <cell r="E904" t="str">
            <v>A</v>
          </cell>
        </row>
        <row r="905">
          <cell r="A905">
            <v>101227</v>
          </cell>
          <cell r="B905" t="str">
            <v>Memorial Medical Center</v>
          </cell>
          <cell r="C905" t="str">
            <v>B</v>
          </cell>
          <cell r="D905" t="str">
            <v>A</v>
          </cell>
          <cell r="E905" t="str">
            <v>C</v>
          </cell>
        </row>
        <row r="906">
          <cell r="A906">
            <v>103021</v>
          </cell>
          <cell r="B906" t="str">
            <v>NYU Langone Medical Center</v>
          </cell>
          <cell r="C906" t="str">
            <v>A</v>
          </cell>
          <cell r="D906" t="str">
            <v>A</v>
          </cell>
          <cell r="E906" t="str">
            <v>A</v>
          </cell>
        </row>
        <row r="907">
          <cell r="A907">
            <v>103844</v>
          </cell>
          <cell r="B907" t="str">
            <v>Memorial Hospital of Rhode Island</v>
          </cell>
          <cell r="C907" t="e">
            <v>#N/A</v>
          </cell>
          <cell r="D907" t="str">
            <v>C</v>
          </cell>
          <cell r="E907" t="str">
            <v>C</v>
          </cell>
        </row>
        <row r="908">
          <cell r="A908">
            <v>102753</v>
          </cell>
          <cell r="B908" t="str">
            <v>Lakes Region General Hospital</v>
          </cell>
          <cell r="C908" t="str">
            <v>C</v>
          </cell>
          <cell r="D908" t="str">
            <v>C</v>
          </cell>
          <cell r="E908" t="str">
            <v>C</v>
          </cell>
        </row>
        <row r="909">
          <cell r="A909">
            <v>100574</v>
          </cell>
          <cell r="B909" t="str">
            <v>St. John's Pleasant Valley Hospital</v>
          </cell>
          <cell r="C909" t="str">
            <v>B</v>
          </cell>
          <cell r="D909" t="str">
            <v>B</v>
          </cell>
          <cell r="E909" t="str">
            <v>A</v>
          </cell>
        </row>
        <row r="910">
          <cell r="A910">
            <v>104279</v>
          </cell>
          <cell r="B910" t="str">
            <v>Memorial Hermann Memorial City Medical Center</v>
          </cell>
          <cell r="C910" t="str">
            <v>A</v>
          </cell>
          <cell r="D910" t="str">
            <v>A</v>
          </cell>
          <cell r="E910" t="str">
            <v>B</v>
          </cell>
        </row>
        <row r="911">
          <cell r="A911">
            <v>102990</v>
          </cell>
          <cell r="B911" t="str">
            <v>Northern Westchester Hospital</v>
          </cell>
          <cell r="C911" t="str">
            <v>A</v>
          </cell>
          <cell r="D911" t="str">
            <v>A</v>
          </cell>
          <cell r="E911" t="str">
            <v>A</v>
          </cell>
        </row>
        <row r="912">
          <cell r="A912">
            <v>102584</v>
          </cell>
          <cell r="B912" t="str">
            <v>Providence St. Patrick Hospital</v>
          </cell>
          <cell r="C912" t="str">
            <v>B</v>
          </cell>
          <cell r="D912" t="str">
            <v>B</v>
          </cell>
          <cell r="E912" t="str">
            <v>B</v>
          </cell>
        </row>
        <row r="913">
          <cell r="A913">
            <v>103672</v>
          </cell>
          <cell r="B913" t="str">
            <v>LANCASTER GENERAL HOSPITAL</v>
          </cell>
          <cell r="C913" t="str">
            <v>B</v>
          </cell>
          <cell r="D913" t="str">
            <v>B</v>
          </cell>
          <cell r="E913" t="str">
            <v>A</v>
          </cell>
        </row>
        <row r="914">
          <cell r="A914">
            <v>100577</v>
          </cell>
          <cell r="B914" t="str">
            <v>Cedars-Sinai Medical Center</v>
          </cell>
          <cell r="C914" t="str">
            <v>C</v>
          </cell>
          <cell r="D914" t="str">
            <v>C</v>
          </cell>
          <cell r="E914" t="str">
            <v>A</v>
          </cell>
        </row>
        <row r="915">
          <cell r="A915">
            <v>104644</v>
          </cell>
          <cell r="B915" t="str">
            <v>Legacy Salmon Creek Hospital</v>
          </cell>
          <cell r="C915" t="str">
            <v>B</v>
          </cell>
          <cell r="D915" t="str">
            <v>B</v>
          </cell>
          <cell r="E915" t="str">
            <v>C</v>
          </cell>
        </row>
        <row r="916">
          <cell r="A916">
            <v>108017</v>
          </cell>
          <cell r="B916" t="str">
            <v>Stafford Hospital</v>
          </cell>
          <cell r="C916" t="str">
            <v>C</v>
          </cell>
          <cell r="D916" t="str">
            <v>C</v>
          </cell>
          <cell r="E916" t="str">
            <v>B</v>
          </cell>
        </row>
        <row r="917">
          <cell r="A917">
            <v>101614</v>
          </cell>
          <cell r="B917" t="str">
            <v>Wesley Medical Center</v>
          </cell>
          <cell r="C917" t="str">
            <v>C</v>
          </cell>
          <cell r="D917" t="str">
            <v>C</v>
          </cell>
          <cell r="E917" t="str">
            <v>B</v>
          </cell>
        </row>
        <row r="918">
          <cell r="A918">
            <v>103083</v>
          </cell>
          <cell r="B918" t="str">
            <v>UHS Wilson Medical Center</v>
          </cell>
          <cell r="C918" t="str">
            <v>C</v>
          </cell>
          <cell r="D918" t="str">
            <v>B</v>
          </cell>
          <cell r="E918" t="str">
            <v>C</v>
          </cell>
        </row>
        <row r="919">
          <cell r="A919">
            <v>100844</v>
          </cell>
          <cell r="B919" t="str">
            <v>JFK Medical Center</v>
          </cell>
          <cell r="C919" t="str">
            <v>A</v>
          </cell>
          <cell r="D919" t="str">
            <v>A</v>
          </cell>
          <cell r="E919" t="str">
            <v>A</v>
          </cell>
        </row>
        <row r="920">
          <cell r="A920">
            <v>103049</v>
          </cell>
          <cell r="B920" t="str">
            <v>Mercy Medical Center</v>
          </cell>
          <cell r="C920" t="e">
            <v>#N/A</v>
          </cell>
          <cell r="D920" t="str">
            <v>B</v>
          </cell>
          <cell r="E920" t="str">
            <v>C</v>
          </cell>
        </row>
        <row r="921">
          <cell r="A921">
            <v>105360</v>
          </cell>
          <cell r="B921" t="str">
            <v>Carolinas Medical Center - Pineville</v>
          </cell>
          <cell r="C921" t="str">
            <v>A</v>
          </cell>
          <cell r="D921" t="str">
            <v>A</v>
          </cell>
          <cell r="E921" t="str">
            <v>Unknown</v>
          </cell>
        </row>
        <row r="922">
          <cell r="A922">
            <v>102860</v>
          </cell>
          <cell r="B922" t="str">
            <v>Lovelace Medical Center-Downtown</v>
          </cell>
          <cell r="C922" t="e">
            <v>#N/A</v>
          </cell>
          <cell r="D922" t="e">
            <v>#N/A</v>
          </cell>
          <cell r="E922" t="str">
            <v>A</v>
          </cell>
        </row>
        <row r="923">
          <cell r="A923">
            <v>104143</v>
          </cell>
          <cell r="B923" t="str">
            <v>Las Palmas Medical Center</v>
          </cell>
          <cell r="C923" t="str">
            <v>A</v>
          </cell>
          <cell r="D923" t="str">
            <v>A</v>
          </cell>
          <cell r="E923" t="str">
            <v>A</v>
          </cell>
        </row>
        <row r="924">
          <cell r="A924">
            <v>103151</v>
          </cell>
          <cell r="B924" t="str">
            <v>Thomasville Medical Center</v>
          </cell>
          <cell r="C924" t="str">
            <v>B</v>
          </cell>
          <cell r="D924" t="str">
            <v>A</v>
          </cell>
          <cell r="E924" t="str">
            <v>A</v>
          </cell>
        </row>
        <row r="925">
          <cell r="A925">
            <v>100930</v>
          </cell>
          <cell r="B925" t="str">
            <v>LAWNWOOD REGIONAL MEDICAL CENTER &amp; HEART INSTITUTE</v>
          </cell>
          <cell r="C925" t="str">
            <v>B</v>
          </cell>
          <cell r="D925" t="str">
            <v>B</v>
          </cell>
          <cell r="E925" t="str">
            <v>Unknown</v>
          </cell>
        </row>
        <row r="926">
          <cell r="A926">
            <v>100312</v>
          </cell>
          <cell r="B926" t="str">
            <v>Los Angeles County - Olive View UCLA Medical Center</v>
          </cell>
          <cell r="C926" t="str">
            <v>A</v>
          </cell>
          <cell r="D926" t="str">
            <v>A</v>
          </cell>
          <cell r="E926" t="str">
            <v>A</v>
          </cell>
        </row>
        <row r="927">
          <cell r="A927">
            <v>102632</v>
          </cell>
          <cell r="B927" t="str">
            <v>Nebraska Medical Center</v>
          </cell>
          <cell r="C927" t="str">
            <v>B</v>
          </cell>
          <cell r="D927" t="str">
            <v>C</v>
          </cell>
          <cell r="E927" t="str">
            <v>C</v>
          </cell>
        </row>
        <row r="928">
          <cell r="A928">
            <v>102071</v>
          </cell>
          <cell r="B928" t="str">
            <v>Winchester Hospital</v>
          </cell>
          <cell r="C928" t="str">
            <v>B</v>
          </cell>
          <cell r="D928" t="str">
            <v>B</v>
          </cell>
          <cell r="E928" t="str">
            <v>A</v>
          </cell>
        </row>
        <row r="929">
          <cell r="A929">
            <v>101396</v>
          </cell>
          <cell r="B929" t="str">
            <v>St. Mary's Medical Center of Evansville</v>
          </cell>
          <cell r="C929" t="str">
            <v>C</v>
          </cell>
          <cell r="D929" t="str">
            <v>B</v>
          </cell>
          <cell r="E929" t="str">
            <v>C</v>
          </cell>
        </row>
        <row r="930">
          <cell r="A930">
            <v>103175</v>
          </cell>
          <cell r="B930" t="str">
            <v>Carolinas Medical Center - Union</v>
          </cell>
          <cell r="C930" t="str">
            <v>A</v>
          </cell>
          <cell r="D930" t="str">
            <v>A</v>
          </cell>
          <cell r="E930" t="str">
            <v>C</v>
          </cell>
        </row>
        <row r="931">
          <cell r="A931">
            <v>100070</v>
          </cell>
          <cell r="B931" t="str">
            <v>Trinity Medical Center</v>
          </cell>
          <cell r="C931" t="str">
            <v>B</v>
          </cell>
          <cell r="D931" t="str">
            <v>C</v>
          </cell>
          <cell r="E931" t="str">
            <v>C</v>
          </cell>
        </row>
        <row r="932">
          <cell r="A932">
            <v>104003</v>
          </cell>
          <cell r="B932" t="str">
            <v>Milan General Hospital</v>
          </cell>
          <cell r="C932" t="str">
            <v>C</v>
          </cell>
          <cell r="D932" t="str">
            <v>C</v>
          </cell>
          <cell r="E932" t="str">
            <v>B</v>
          </cell>
        </row>
        <row r="933">
          <cell r="A933">
            <v>104189</v>
          </cell>
          <cell r="B933" t="str">
            <v>CONROE REGIONAL MEDICAL CENTER</v>
          </cell>
          <cell r="C933" t="str">
            <v>C</v>
          </cell>
          <cell r="D933" t="str">
            <v>B</v>
          </cell>
          <cell r="E933" t="str">
            <v>B</v>
          </cell>
        </row>
        <row r="934">
          <cell r="A934">
            <v>101388</v>
          </cell>
          <cell r="B934" t="str">
            <v>Deaconess Hospital</v>
          </cell>
          <cell r="C934" t="str">
            <v>C</v>
          </cell>
          <cell r="D934" t="str">
            <v>C</v>
          </cell>
          <cell r="E934" t="str">
            <v>C</v>
          </cell>
        </row>
        <row r="935">
          <cell r="A935">
            <v>103738</v>
          </cell>
          <cell r="B935" t="str">
            <v>Pocono Medical Center</v>
          </cell>
          <cell r="C935" t="str">
            <v>A</v>
          </cell>
          <cell r="D935" t="str">
            <v>B</v>
          </cell>
          <cell r="E935" t="str">
            <v>B</v>
          </cell>
        </row>
        <row r="936">
          <cell r="A936">
            <v>101187</v>
          </cell>
          <cell r="B936" t="str">
            <v>OSF St. Francis Medical Center of Peoria</v>
          </cell>
          <cell r="C936" t="str">
            <v>B</v>
          </cell>
          <cell r="D936" t="str">
            <v>B</v>
          </cell>
          <cell r="E936" t="str">
            <v>A</v>
          </cell>
        </row>
        <row r="937">
          <cell r="A937">
            <v>104635</v>
          </cell>
          <cell r="B937" t="str">
            <v>EvergreenHealth</v>
          </cell>
          <cell r="C937" t="str">
            <v>A</v>
          </cell>
          <cell r="D937" t="str">
            <v>A</v>
          </cell>
          <cell r="E937" t="str">
            <v>A</v>
          </cell>
        </row>
        <row r="938">
          <cell r="A938">
            <v>101362</v>
          </cell>
          <cell r="B938" t="str">
            <v>Porter-Valparaiso Hospital Campus</v>
          </cell>
          <cell r="C938" t="str">
            <v>B</v>
          </cell>
          <cell r="D938" t="str">
            <v>B</v>
          </cell>
          <cell r="E938" t="str">
            <v>A</v>
          </cell>
        </row>
        <row r="939">
          <cell r="A939">
            <v>103107</v>
          </cell>
          <cell r="B939" t="str">
            <v>Scotland Health Care System</v>
          </cell>
          <cell r="C939" t="str">
            <v>B</v>
          </cell>
          <cell r="D939" t="str">
            <v>A</v>
          </cell>
          <cell r="E939" t="str">
            <v>C</v>
          </cell>
        </row>
        <row r="940">
          <cell r="A940">
            <v>104769</v>
          </cell>
          <cell r="B940" t="str">
            <v>St. Mary's Hospital of Green Bay</v>
          </cell>
          <cell r="C940" t="str">
            <v>C</v>
          </cell>
          <cell r="D940" t="e">
            <v>#N/A</v>
          </cell>
          <cell r="E940" t="str">
            <v>B</v>
          </cell>
        </row>
        <row r="941">
          <cell r="A941">
            <v>101629</v>
          </cell>
          <cell r="B941" t="str">
            <v>St. Luke's South Hospital</v>
          </cell>
          <cell r="C941" t="str">
            <v>B</v>
          </cell>
          <cell r="D941" t="str">
            <v>B</v>
          </cell>
          <cell r="E941" t="str">
            <v>A</v>
          </cell>
        </row>
        <row r="942">
          <cell r="A942">
            <v>105392</v>
          </cell>
          <cell r="B942" t="str">
            <v>Summerville Medical Center</v>
          </cell>
          <cell r="C942" t="str">
            <v>C</v>
          </cell>
          <cell r="D942" t="str">
            <v>C</v>
          </cell>
          <cell r="E942" t="str">
            <v>Unknown</v>
          </cell>
        </row>
        <row r="943">
          <cell r="A943">
            <v>100143</v>
          </cell>
          <cell r="B943" t="str">
            <v>CHANDLER REGIONAL Medical Center</v>
          </cell>
          <cell r="C943" t="str">
            <v>B</v>
          </cell>
          <cell r="D943" t="str">
            <v>B</v>
          </cell>
          <cell r="E943" t="str">
            <v>B</v>
          </cell>
        </row>
        <row r="944">
          <cell r="A944">
            <v>101211</v>
          </cell>
          <cell r="B944" t="str">
            <v>Resurrection Medical Center</v>
          </cell>
          <cell r="C944" t="str">
            <v>B</v>
          </cell>
          <cell r="D944" t="str">
            <v>B</v>
          </cell>
          <cell r="E944" t="str">
            <v>A</v>
          </cell>
        </row>
        <row r="945">
          <cell r="A945">
            <v>101920</v>
          </cell>
          <cell r="B945" t="str">
            <v>Ochsner Medical Center - Kenner</v>
          </cell>
          <cell r="C945" t="str">
            <v>A</v>
          </cell>
          <cell r="D945" t="str">
            <v>A</v>
          </cell>
          <cell r="E945" t="str">
            <v>A</v>
          </cell>
        </row>
        <row r="946">
          <cell r="A946">
            <v>104449</v>
          </cell>
          <cell r="B946" t="str">
            <v>Valley View Medical Center</v>
          </cell>
          <cell r="C946" t="str">
            <v>B</v>
          </cell>
          <cell r="D946" t="e">
            <v>#N/A</v>
          </cell>
          <cell r="E946" t="e">
            <v>#N/A</v>
          </cell>
        </row>
        <row r="947">
          <cell r="A947">
            <v>102648</v>
          </cell>
          <cell r="B947" t="str">
            <v>Columbus Community Hospital</v>
          </cell>
          <cell r="C947" t="str">
            <v>B</v>
          </cell>
          <cell r="D947" t="str">
            <v>C</v>
          </cell>
          <cell r="E947" t="str">
            <v>B</v>
          </cell>
        </row>
        <row r="948">
          <cell r="A948">
            <v>101262</v>
          </cell>
          <cell r="B948" t="str">
            <v>Delnor Hospital</v>
          </cell>
          <cell r="C948" t="str">
            <v>C</v>
          </cell>
          <cell r="D948" t="str">
            <v>C</v>
          </cell>
          <cell r="E948" t="str">
            <v>C</v>
          </cell>
        </row>
        <row r="949">
          <cell r="A949">
            <v>101508</v>
          </cell>
          <cell r="B949" t="str">
            <v>Mercy Medical Center of Sioux City</v>
          </cell>
          <cell r="C949" t="str">
            <v>B</v>
          </cell>
          <cell r="D949" t="str">
            <v>B</v>
          </cell>
          <cell r="E949" t="str">
            <v>B</v>
          </cell>
        </row>
        <row r="950">
          <cell r="A950">
            <v>103161</v>
          </cell>
          <cell r="B950" t="str">
            <v>Heritage Hospital</v>
          </cell>
          <cell r="C950" t="str">
            <v>A</v>
          </cell>
          <cell r="D950" t="str">
            <v>A</v>
          </cell>
          <cell r="E950" t="str">
            <v>B</v>
          </cell>
        </row>
        <row r="951">
          <cell r="A951">
            <v>102100</v>
          </cell>
          <cell r="B951" t="str">
            <v>Bronson Methodist Hospital</v>
          </cell>
          <cell r="C951" t="str">
            <v>B</v>
          </cell>
          <cell r="D951" t="str">
            <v>A</v>
          </cell>
          <cell r="E951" t="str">
            <v>A</v>
          </cell>
        </row>
        <row r="952">
          <cell r="A952">
            <v>103438</v>
          </cell>
          <cell r="B952" t="str">
            <v>St. Mary's Regional Medical Center</v>
          </cell>
          <cell r="C952" t="str">
            <v>B</v>
          </cell>
          <cell r="D952" t="str">
            <v>A</v>
          </cell>
          <cell r="E952" t="str">
            <v>C</v>
          </cell>
        </row>
        <row r="953">
          <cell r="A953">
            <v>104355</v>
          </cell>
          <cell r="B953" t="str">
            <v>Methodist Sugar Land Hospital</v>
          </cell>
          <cell r="C953" t="str">
            <v>B</v>
          </cell>
          <cell r="D953" t="str">
            <v>B</v>
          </cell>
          <cell r="E953" t="str">
            <v>B</v>
          </cell>
        </row>
        <row r="954">
          <cell r="A954">
            <v>102972</v>
          </cell>
          <cell r="B954" t="str">
            <v>Orange Regional Med Center/Arden Hill Campus</v>
          </cell>
          <cell r="C954" t="e">
            <v>#N/A</v>
          </cell>
          <cell r="D954" t="str">
            <v>C</v>
          </cell>
          <cell r="E954" t="str">
            <v>C</v>
          </cell>
        </row>
        <row r="955">
          <cell r="A955">
            <v>106813</v>
          </cell>
          <cell r="B955" t="str">
            <v>Orange Regional Medical Center</v>
          </cell>
          <cell r="C955" t="str">
            <v>C</v>
          </cell>
          <cell r="D955" t="str">
            <v>C</v>
          </cell>
          <cell r="E955" t="str">
            <v>C</v>
          </cell>
        </row>
        <row r="956">
          <cell r="A956">
            <v>103742</v>
          </cell>
          <cell r="B956" t="str">
            <v>Frick Hospital</v>
          </cell>
          <cell r="C956" t="str">
            <v>B</v>
          </cell>
          <cell r="D956" t="str">
            <v>C</v>
          </cell>
          <cell r="E956" t="str">
            <v>B</v>
          </cell>
        </row>
        <row r="957">
          <cell r="A957">
            <v>101036</v>
          </cell>
          <cell r="B957" t="str">
            <v>Colquitt Regional Medical Center</v>
          </cell>
          <cell r="C957" t="str">
            <v>C</v>
          </cell>
          <cell r="D957" t="str">
            <v>C</v>
          </cell>
          <cell r="E957" t="str">
            <v>C</v>
          </cell>
        </row>
        <row r="958">
          <cell r="A958">
            <v>103333</v>
          </cell>
          <cell r="B958" t="str">
            <v>Good Samaritan Hospital of Cincinnati</v>
          </cell>
          <cell r="C958" t="str">
            <v>A</v>
          </cell>
          <cell r="D958" t="str">
            <v>A</v>
          </cell>
          <cell r="E958" t="str">
            <v>B</v>
          </cell>
        </row>
        <row r="959">
          <cell r="A959">
            <v>102930</v>
          </cell>
          <cell r="B959" t="str">
            <v>St. Mary's Hospital of Amsterdam</v>
          </cell>
          <cell r="C959" t="str">
            <v>A</v>
          </cell>
          <cell r="D959" t="str">
            <v>A</v>
          </cell>
          <cell r="E959" t="str">
            <v>C</v>
          </cell>
        </row>
        <row r="960">
          <cell r="A960">
            <v>103348</v>
          </cell>
          <cell r="B960" t="str">
            <v>Adena Regional Medical Center</v>
          </cell>
          <cell r="C960" t="str">
            <v>B</v>
          </cell>
          <cell r="D960" t="str">
            <v>B</v>
          </cell>
          <cell r="E960" t="str">
            <v>C</v>
          </cell>
        </row>
        <row r="961">
          <cell r="A961">
            <v>100020</v>
          </cell>
          <cell r="B961" t="str">
            <v>East Alabama Medical Center</v>
          </cell>
          <cell r="C961" t="str">
            <v>A</v>
          </cell>
          <cell r="D961" t="str">
            <v>A</v>
          </cell>
          <cell r="E961" t="str">
            <v>A</v>
          </cell>
        </row>
        <row r="962">
          <cell r="A962">
            <v>104219</v>
          </cell>
          <cell r="B962" t="str">
            <v>Texas Health Harris Methodist Hospital Stephenville</v>
          </cell>
          <cell r="C962" t="str">
            <v>A</v>
          </cell>
          <cell r="D962" t="str">
            <v>A</v>
          </cell>
          <cell r="E962" t="str">
            <v>C</v>
          </cell>
        </row>
        <row r="963">
          <cell r="A963">
            <v>100751</v>
          </cell>
          <cell r="B963" t="str">
            <v>Bridgeport Hospital</v>
          </cell>
          <cell r="C963" t="str">
            <v>B</v>
          </cell>
          <cell r="D963" t="str">
            <v>C</v>
          </cell>
          <cell r="E963" t="str">
            <v>C</v>
          </cell>
        </row>
        <row r="964">
          <cell r="A964">
            <v>209067</v>
          </cell>
          <cell r="B964" t="str">
            <v>Pinnacle Health at Community General Osteopathic Hospital</v>
          </cell>
          <cell r="C964" t="str">
            <v>A</v>
          </cell>
          <cell r="D964" t="str">
            <v>C</v>
          </cell>
          <cell r="E964" t="str">
            <v>Unknown</v>
          </cell>
        </row>
        <row r="965">
          <cell r="A965">
            <v>101741</v>
          </cell>
          <cell r="B965" t="str">
            <v>Saint Joseph Mount Sterling</v>
          </cell>
          <cell r="C965" t="e">
            <v>#N/A</v>
          </cell>
          <cell r="D965" t="str">
            <v>A</v>
          </cell>
          <cell r="E965" t="str">
            <v>B</v>
          </cell>
        </row>
        <row r="966">
          <cell r="A966">
            <v>103154</v>
          </cell>
          <cell r="B966" t="str">
            <v>Cone Health -Moses H. Cone Memorial Hospital</v>
          </cell>
          <cell r="C966" t="str">
            <v>B</v>
          </cell>
          <cell r="D966" t="str">
            <v>B</v>
          </cell>
          <cell r="E966" t="str">
            <v>B</v>
          </cell>
        </row>
        <row r="967">
          <cell r="A967">
            <v>100976</v>
          </cell>
          <cell r="B967" t="str">
            <v>Mayo Clinic Health System in Waycross, Inc.</v>
          </cell>
          <cell r="C967" t="str">
            <v>B</v>
          </cell>
          <cell r="D967" t="str">
            <v>C</v>
          </cell>
          <cell r="E967" t="str">
            <v>B</v>
          </cell>
        </row>
        <row r="968">
          <cell r="A968">
            <v>103165</v>
          </cell>
          <cell r="B968" t="str">
            <v>FirstHealth Moore Regional Hospital</v>
          </cell>
          <cell r="C968" t="str">
            <v>B</v>
          </cell>
          <cell r="D968" t="str">
            <v>B</v>
          </cell>
          <cell r="E968" t="str">
            <v>B</v>
          </cell>
        </row>
        <row r="969">
          <cell r="A969">
            <v>101345</v>
          </cell>
          <cell r="B969" t="str">
            <v>Clark Memorial Hospital</v>
          </cell>
          <cell r="C969" t="str">
            <v>B</v>
          </cell>
          <cell r="D969" t="str">
            <v>B</v>
          </cell>
          <cell r="E969" t="str">
            <v>B</v>
          </cell>
        </row>
        <row r="970">
          <cell r="A970">
            <v>101183</v>
          </cell>
          <cell r="B970" t="str">
            <v>Rush Oak Park Hospital</v>
          </cell>
          <cell r="C970" t="str">
            <v>B</v>
          </cell>
          <cell r="D970" t="str">
            <v>B</v>
          </cell>
          <cell r="E970" t="str">
            <v>A</v>
          </cell>
        </row>
        <row r="971">
          <cell r="A971">
            <v>100704</v>
          </cell>
          <cell r="B971" t="str">
            <v>North Suburban Medical Center</v>
          </cell>
          <cell r="C971" t="str">
            <v>A</v>
          </cell>
          <cell r="D971" t="str">
            <v>B</v>
          </cell>
          <cell r="E971" t="str">
            <v>C</v>
          </cell>
        </row>
        <row r="972">
          <cell r="A972">
            <v>104762</v>
          </cell>
          <cell r="B972" t="str">
            <v>St. Mary's Hospital of Madison</v>
          </cell>
          <cell r="C972" t="str">
            <v>A</v>
          </cell>
          <cell r="D972" t="str">
            <v>A</v>
          </cell>
          <cell r="E972" t="str">
            <v>B</v>
          </cell>
        </row>
        <row r="973">
          <cell r="A973">
            <v>103421</v>
          </cell>
          <cell r="B973" t="str">
            <v>Hillcrest Medical Center</v>
          </cell>
          <cell r="C973" t="str">
            <v>B</v>
          </cell>
          <cell r="D973" t="str">
            <v>B</v>
          </cell>
          <cell r="E973" t="str">
            <v>B</v>
          </cell>
        </row>
        <row r="974">
          <cell r="A974">
            <v>104292</v>
          </cell>
          <cell r="B974" t="str">
            <v>Medical City Dallas Hospital</v>
          </cell>
          <cell r="C974" t="str">
            <v>A</v>
          </cell>
          <cell r="D974" t="str">
            <v>A</v>
          </cell>
          <cell r="E974" t="str">
            <v>A</v>
          </cell>
        </row>
        <row r="975">
          <cell r="A975">
            <v>100439</v>
          </cell>
          <cell r="B975" t="str">
            <v>ValleyCare Health System</v>
          </cell>
          <cell r="C975" t="str">
            <v>A</v>
          </cell>
          <cell r="D975" t="str">
            <v>A</v>
          </cell>
          <cell r="E975" t="str">
            <v>B</v>
          </cell>
        </row>
        <row r="976">
          <cell r="A976">
            <v>103372</v>
          </cell>
          <cell r="B976" t="str">
            <v>Kettering Health Network - Sycamore Medical Center</v>
          </cell>
          <cell r="C976" t="str">
            <v>C</v>
          </cell>
          <cell r="D976" t="str">
            <v>C</v>
          </cell>
          <cell r="E976" t="str">
            <v>C</v>
          </cell>
        </row>
        <row r="977">
          <cell r="A977">
            <v>101243</v>
          </cell>
          <cell r="B977" t="str">
            <v>Little Company of Mary Hospital and Health Care Centers</v>
          </cell>
          <cell r="C977" t="str">
            <v>A</v>
          </cell>
          <cell r="D977" t="str">
            <v>A</v>
          </cell>
          <cell r="E977" t="str">
            <v>A</v>
          </cell>
        </row>
        <row r="978">
          <cell r="A978">
            <v>102193</v>
          </cell>
          <cell r="B978" t="str">
            <v>War Memorial Hospital</v>
          </cell>
          <cell r="C978" t="str">
            <v>C</v>
          </cell>
          <cell r="D978" t="str">
            <v>C</v>
          </cell>
          <cell r="E978" t="str">
            <v>B</v>
          </cell>
        </row>
        <row r="979">
          <cell r="A979">
            <v>100982</v>
          </cell>
          <cell r="B979" t="str">
            <v>Emory University Hospital</v>
          </cell>
          <cell r="C979" t="str">
            <v>A</v>
          </cell>
          <cell r="D979" t="str">
            <v>B</v>
          </cell>
          <cell r="E979" t="str">
            <v>C</v>
          </cell>
        </row>
        <row r="980">
          <cell r="A980">
            <v>104772</v>
          </cell>
          <cell r="B980" t="str">
            <v>Aurora Lakeland Medical Center</v>
          </cell>
          <cell r="C980" t="e">
            <v>#N/A</v>
          </cell>
          <cell r="D980" t="e">
            <v>#N/A</v>
          </cell>
          <cell r="E980" t="e">
            <v>#N/A</v>
          </cell>
        </row>
        <row r="981">
          <cell r="A981">
            <v>104615</v>
          </cell>
          <cell r="B981" t="str">
            <v>Harrison Medical Center</v>
          </cell>
          <cell r="C981" t="str">
            <v>B</v>
          </cell>
          <cell r="D981" t="str">
            <v>B</v>
          </cell>
          <cell r="E981" t="str">
            <v>B</v>
          </cell>
        </row>
        <row r="982">
          <cell r="A982">
            <v>102962</v>
          </cell>
          <cell r="B982" t="str">
            <v>Catholic Health System - Kenmore Mercy Hospital</v>
          </cell>
          <cell r="C982" t="str">
            <v>B</v>
          </cell>
          <cell r="D982" t="str">
            <v>A</v>
          </cell>
          <cell r="E982" t="str">
            <v>B</v>
          </cell>
        </row>
        <row r="983">
          <cell r="A983">
            <v>102026</v>
          </cell>
          <cell r="B983" t="str">
            <v>Lawrence General Hospital</v>
          </cell>
          <cell r="C983" t="str">
            <v>B</v>
          </cell>
          <cell r="D983" t="str">
            <v>D</v>
          </cell>
          <cell r="E983" t="str">
            <v>A</v>
          </cell>
        </row>
        <row r="984">
          <cell r="A984">
            <v>100338</v>
          </cell>
          <cell r="B984" t="str">
            <v>COMMUNITY HOSPITAL OF SAN BERNARDINO</v>
          </cell>
          <cell r="C984" t="str">
            <v>C</v>
          </cell>
          <cell r="D984" t="str">
            <v>C</v>
          </cell>
          <cell r="E984" t="str">
            <v>C</v>
          </cell>
        </row>
        <row r="985">
          <cell r="A985">
            <v>103659</v>
          </cell>
          <cell r="B985" t="str">
            <v>Altoona Regional Health System</v>
          </cell>
          <cell r="C985" t="str">
            <v>C</v>
          </cell>
          <cell r="D985" t="str">
            <v>C</v>
          </cell>
          <cell r="E985" t="str">
            <v>B</v>
          </cell>
        </row>
        <row r="986">
          <cell r="A986">
            <v>103298</v>
          </cell>
          <cell r="B986" t="str">
            <v>University Hospitals Richmond Medical Center</v>
          </cell>
          <cell r="C986" t="str">
            <v>C</v>
          </cell>
          <cell r="D986" t="str">
            <v>C</v>
          </cell>
          <cell r="E986" t="str">
            <v>A</v>
          </cell>
        </row>
        <row r="987">
          <cell r="A987">
            <v>100689</v>
          </cell>
          <cell r="B987" t="str">
            <v>St. Mary's Hospital and Medical Center</v>
          </cell>
          <cell r="C987" t="str">
            <v>C</v>
          </cell>
          <cell r="D987" t="str">
            <v>C</v>
          </cell>
          <cell r="E987" t="str">
            <v>A</v>
          </cell>
        </row>
        <row r="988">
          <cell r="A988">
            <v>103256</v>
          </cell>
          <cell r="B988" t="str">
            <v>Union Hospital of Dover</v>
          </cell>
          <cell r="C988" t="str">
            <v>A</v>
          </cell>
          <cell r="D988" t="str">
            <v>A</v>
          </cell>
          <cell r="E988" t="str">
            <v>Unknown</v>
          </cell>
        </row>
        <row r="989">
          <cell r="A989">
            <v>101598</v>
          </cell>
          <cell r="B989" t="str">
            <v>Mercy Health Center-Fort Scott</v>
          </cell>
          <cell r="C989" t="str">
            <v>A</v>
          </cell>
          <cell r="D989" t="str">
            <v>B</v>
          </cell>
          <cell r="E989" t="str">
            <v>C</v>
          </cell>
        </row>
        <row r="990">
          <cell r="A990">
            <v>103871</v>
          </cell>
          <cell r="B990" t="str">
            <v>Colleton Medical Center</v>
          </cell>
          <cell r="C990" t="str">
            <v>C</v>
          </cell>
          <cell r="D990" t="str">
            <v>C</v>
          </cell>
          <cell r="E990" t="str">
            <v>C</v>
          </cell>
        </row>
        <row r="991">
          <cell r="A991">
            <v>101483</v>
          </cell>
          <cell r="B991" t="str">
            <v>St. Luke's Methodist Hospital of Cedar Rapids</v>
          </cell>
          <cell r="C991" t="str">
            <v>B</v>
          </cell>
          <cell r="D991" t="str">
            <v>B</v>
          </cell>
          <cell r="E991" t="str">
            <v>B</v>
          </cell>
        </row>
        <row r="992">
          <cell r="A992">
            <v>102408</v>
          </cell>
          <cell r="B992" t="str">
            <v>Bolivar Medical Center</v>
          </cell>
          <cell r="C992" t="str">
            <v>A</v>
          </cell>
          <cell r="D992" t="str">
            <v>A</v>
          </cell>
          <cell r="E992" t="str">
            <v>A</v>
          </cell>
        </row>
        <row r="993">
          <cell r="A993">
            <v>101703</v>
          </cell>
          <cell r="B993" t="str">
            <v>Highlands Regional Medical Center</v>
          </cell>
          <cell r="C993" t="e">
            <v>#N/A</v>
          </cell>
          <cell r="D993" t="str">
            <v>A</v>
          </cell>
          <cell r="E993" t="str">
            <v>C</v>
          </cell>
        </row>
        <row r="994">
          <cell r="A994">
            <v>104012</v>
          </cell>
          <cell r="B994" t="str">
            <v>Maury Regional Hospital</v>
          </cell>
          <cell r="C994" t="str">
            <v>B</v>
          </cell>
          <cell r="D994" t="str">
            <v>B</v>
          </cell>
          <cell r="E994" t="str">
            <v>A</v>
          </cell>
        </row>
        <row r="995">
          <cell r="A995">
            <v>103906</v>
          </cell>
          <cell r="B995" t="str">
            <v>Carolinas Hospital System</v>
          </cell>
          <cell r="C995" t="str">
            <v>C</v>
          </cell>
          <cell r="D995" t="str">
            <v>C</v>
          </cell>
          <cell r="E995" t="str">
            <v>C</v>
          </cell>
        </row>
        <row r="996">
          <cell r="A996">
            <v>100679</v>
          </cell>
          <cell r="B996" t="str">
            <v>Poudre Valley Hospital</v>
          </cell>
          <cell r="C996" t="str">
            <v>B</v>
          </cell>
          <cell r="D996" t="str">
            <v>B</v>
          </cell>
          <cell r="E996" t="str">
            <v>B</v>
          </cell>
        </row>
        <row r="997">
          <cell r="A997">
            <v>100996</v>
          </cell>
          <cell r="B997" t="str">
            <v>Spalding Regional Hospital</v>
          </cell>
          <cell r="C997" t="str">
            <v>B</v>
          </cell>
          <cell r="D997" t="str">
            <v>C</v>
          </cell>
          <cell r="E997" t="str">
            <v>A</v>
          </cell>
        </row>
        <row r="998">
          <cell r="A998">
            <v>100139</v>
          </cell>
          <cell r="B998" t="str">
            <v>St. Joseph's Hospital &amp; Medical Center</v>
          </cell>
          <cell r="C998" t="str">
            <v>B</v>
          </cell>
          <cell r="D998" t="str">
            <v>B</v>
          </cell>
          <cell r="E998" t="str">
            <v>C</v>
          </cell>
        </row>
        <row r="999">
          <cell r="A999">
            <v>101172</v>
          </cell>
          <cell r="B999" t="str">
            <v>Good Samaritan Regional Health Center</v>
          </cell>
          <cell r="C999" t="str">
            <v>A</v>
          </cell>
          <cell r="D999" t="str">
            <v>A</v>
          </cell>
          <cell r="E999" t="str">
            <v>Unknown</v>
          </cell>
        </row>
        <row r="1000">
          <cell r="A1000">
            <v>104768</v>
          </cell>
          <cell r="B1000" t="str">
            <v>Wheaton Franciscan Healthcare - All Saints Healthcare</v>
          </cell>
          <cell r="C1000" t="e">
            <v>#N/A</v>
          </cell>
          <cell r="D1000" t="str">
            <v>B</v>
          </cell>
          <cell r="E1000" t="str">
            <v>B</v>
          </cell>
        </row>
        <row r="1001">
          <cell r="A1001">
            <v>104154</v>
          </cell>
          <cell r="B1001" t="str">
            <v>Texas Health Harris Methodist Hospital Fort Worth</v>
          </cell>
          <cell r="C1001" t="str">
            <v>A</v>
          </cell>
          <cell r="D1001" t="str">
            <v>A</v>
          </cell>
          <cell r="E1001" t="str">
            <v>A</v>
          </cell>
        </row>
        <row r="1002">
          <cell r="A1002">
            <v>103274</v>
          </cell>
          <cell r="B1002" t="str">
            <v>Genesis Healthcare System Bethesda Campus</v>
          </cell>
          <cell r="C1002" t="str">
            <v>A</v>
          </cell>
          <cell r="D1002" t="str">
            <v>B</v>
          </cell>
          <cell r="E1002" t="str">
            <v>Unknown</v>
          </cell>
        </row>
        <row r="1003">
          <cell r="A1003">
            <v>209056</v>
          </cell>
          <cell r="B1003" t="str">
            <v>Genesis HealthCare System Good Samaritan Campus</v>
          </cell>
          <cell r="C1003" t="str">
            <v>A</v>
          </cell>
          <cell r="D1003" t="str">
            <v>B</v>
          </cell>
          <cell r="E1003" t="str">
            <v>Unknown</v>
          </cell>
        </row>
        <row r="1004">
          <cell r="A1004">
            <v>100475</v>
          </cell>
          <cell r="B1004" t="str">
            <v>NorthBay Medical Center</v>
          </cell>
          <cell r="C1004" t="str">
            <v>C</v>
          </cell>
          <cell r="D1004" t="str">
            <v>C</v>
          </cell>
          <cell r="E1004" t="str">
            <v>C</v>
          </cell>
        </row>
        <row r="1005">
          <cell r="A1005">
            <v>103627</v>
          </cell>
          <cell r="B1005" t="str">
            <v>UPMC Mercy</v>
          </cell>
          <cell r="C1005" t="str">
            <v>A</v>
          </cell>
          <cell r="D1005" t="str">
            <v>A</v>
          </cell>
          <cell r="E1005" t="str">
            <v>C</v>
          </cell>
        </row>
        <row r="1006">
          <cell r="A1006">
            <v>102788</v>
          </cell>
          <cell r="B1006" t="str">
            <v>Cooper University Hospital</v>
          </cell>
          <cell r="C1006" t="str">
            <v>C</v>
          </cell>
          <cell r="D1006" t="str">
            <v>C</v>
          </cell>
          <cell r="E1006" t="str">
            <v>C</v>
          </cell>
        </row>
        <row r="1007">
          <cell r="A1007">
            <v>104572</v>
          </cell>
          <cell r="B1007" t="str">
            <v>LewisGale Hospital - Pulaski</v>
          </cell>
          <cell r="C1007" t="str">
            <v>C</v>
          </cell>
          <cell r="D1007" t="str">
            <v>C</v>
          </cell>
          <cell r="E1007" t="str">
            <v>B</v>
          </cell>
        </row>
        <row r="1008">
          <cell r="A1008">
            <v>100627</v>
          </cell>
          <cell r="B1008" t="str">
            <v>Olympia Medical Center</v>
          </cell>
          <cell r="C1008" t="str">
            <v>B</v>
          </cell>
          <cell r="D1008" t="str">
            <v>C</v>
          </cell>
          <cell r="E1008" t="str">
            <v>C</v>
          </cell>
        </row>
        <row r="1009">
          <cell r="A1009">
            <v>100002</v>
          </cell>
          <cell r="B1009" t="str">
            <v>Marshall Medical Center South</v>
          </cell>
          <cell r="C1009" t="str">
            <v>A</v>
          </cell>
          <cell r="D1009" t="str">
            <v>A</v>
          </cell>
          <cell r="E1009" t="str">
            <v>C</v>
          </cell>
        </row>
        <row r="1010">
          <cell r="A1010">
            <v>100820</v>
          </cell>
          <cell r="B1010" t="str">
            <v>Charlotte Regional Medical Center</v>
          </cell>
          <cell r="C1010" t="str">
            <v>A</v>
          </cell>
          <cell r="D1010" t="str">
            <v>A</v>
          </cell>
          <cell r="E1010" t="str">
            <v>B</v>
          </cell>
        </row>
        <row r="1011">
          <cell r="A1011">
            <v>103196</v>
          </cell>
          <cell r="B1011" t="str">
            <v>WakeMed Cary Hospital</v>
          </cell>
          <cell r="C1011" t="str">
            <v>A</v>
          </cell>
          <cell r="D1011" t="str">
            <v>C</v>
          </cell>
          <cell r="E1011" t="str">
            <v>B</v>
          </cell>
        </row>
        <row r="1012">
          <cell r="A1012">
            <v>102281</v>
          </cell>
          <cell r="B1012" t="str">
            <v>Mercy Hospital of Coon Rapids</v>
          </cell>
          <cell r="C1012" t="str">
            <v>A</v>
          </cell>
          <cell r="D1012" t="str">
            <v>A</v>
          </cell>
          <cell r="E1012" t="str">
            <v>A</v>
          </cell>
        </row>
        <row r="1013">
          <cell r="A1013">
            <v>101756</v>
          </cell>
          <cell r="B1013" t="str">
            <v>Central Baptist Hospital</v>
          </cell>
          <cell r="C1013" t="str">
            <v>A</v>
          </cell>
          <cell r="D1013" t="str">
            <v>B</v>
          </cell>
          <cell r="E1013" t="str">
            <v>C</v>
          </cell>
        </row>
        <row r="1014">
          <cell r="A1014">
            <v>102201</v>
          </cell>
          <cell r="B1014" t="str">
            <v>Oakwood Heritage Hospital</v>
          </cell>
          <cell r="C1014" t="str">
            <v>B</v>
          </cell>
          <cell r="D1014" t="str">
            <v>B</v>
          </cell>
          <cell r="E1014" t="str">
            <v>B</v>
          </cell>
        </row>
        <row r="1015">
          <cell r="A1015">
            <v>101275</v>
          </cell>
          <cell r="B1015" t="str">
            <v>Our Lady of the Resurrection Medical Center</v>
          </cell>
          <cell r="C1015" t="str">
            <v>A</v>
          </cell>
          <cell r="D1015" t="str">
            <v>A</v>
          </cell>
          <cell r="E1015" t="str">
            <v>B</v>
          </cell>
        </row>
        <row r="1016">
          <cell r="A1016">
            <v>103254</v>
          </cell>
          <cell r="B1016" t="str">
            <v>Southern Ohio Medical Center</v>
          </cell>
          <cell r="C1016" t="str">
            <v>A</v>
          </cell>
          <cell r="D1016" t="str">
            <v>A</v>
          </cell>
          <cell r="E1016" t="str">
            <v>A</v>
          </cell>
        </row>
        <row r="1017">
          <cell r="A1017">
            <v>104342</v>
          </cell>
          <cell r="B1017" t="str">
            <v>Texas Health Harris Methodist Hospital Southwest Fort Worth</v>
          </cell>
          <cell r="C1017" t="str">
            <v>A</v>
          </cell>
          <cell r="D1017" t="str">
            <v>A</v>
          </cell>
          <cell r="E1017" t="str">
            <v>C</v>
          </cell>
        </row>
        <row r="1018">
          <cell r="A1018">
            <v>103869</v>
          </cell>
          <cell r="B1018" t="str">
            <v>Providence Hospital</v>
          </cell>
          <cell r="C1018" t="str">
            <v>C</v>
          </cell>
          <cell r="D1018" t="str">
            <v>C</v>
          </cell>
          <cell r="E1018" t="str">
            <v>C</v>
          </cell>
        </row>
        <row r="1019">
          <cell r="A1019">
            <v>102500</v>
          </cell>
          <cell r="B1019" t="str">
            <v>Skaggs Regional Medical Center</v>
          </cell>
          <cell r="C1019" t="str">
            <v>B</v>
          </cell>
          <cell r="D1019" t="str">
            <v>A</v>
          </cell>
          <cell r="E1019" t="str">
            <v>B</v>
          </cell>
        </row>
        <row r="1020">
          <cell r="A1020">
            <v>104640</v>
          </cell>
          <cell r="B1020" t="str">
            <v>St. Francis Hospital of Federal Way</v>
          </cell>
          <cell r="C1020" t="str">
            <v>B</v>
          </cell>
          <cell r="D1020" t="str">
            <v>B</v>
          </cell>
          <cell r="E1020" t="str">
            <v>C</v>
          </cell>
        </row>
        <row r="1021">
          <cell r="A1021">
            <v>103172</v>
          </cell>
          <cell r="B1021" t="str">
            <v>Wilson Medical Center</v>
          </cell>
          <cell r="C1021" t="str">
            <v>C</v>
          </cell>
          <cell r="D1021" t="str">
            <v>B</v>
          </cell>
          <cell r="E1021" t="str">
            <v>C</v>
          </cell>
        </row>
        <row r="1022">
          <cell r="A1022">
            <v>100026</v>
          </cell>
          <cell r="B1022" t="str">
            <v>Stringfellow Memorial Hospital</v>
          </cell>
          <cell r="C1022" t="str">
            <v>B</v>
          </cell>
          <cell r="D1022" t="str">
            <v>B</v>
          </cell>
          <cell r="E1022" t="str">
            <v>C</v>
          </cell>
        </row>
        <row r="1023">
          <cell r="A1023">
            <v>100422</v>
          </cell>
          <cell r="B1023" t="str">
            <v>Desert Regional Medical Center</v>
          </cell>
          <cell r="C1023" t="str">
            <v>B</v>
          </cell>
          <cell r="D1023" t="str">
            <v>B</v>
          </cell>
          <cell r="E1023" t="str">
            <v>B</v>
          </cell>
        </row>
        <row r="1024">
          <cell r="A1024">
            <v>103133</v>
          </cell>
          <cell r="B1024" t="str">
            <v>ONSLOW MEMORIAL HOSPITAL</v>
          </cell>
          <cell r="C1024" t="str">
            <v>C</v>
          </cell>
          <cell r="D1024" t="str">
            <v>C</v>
          </cell>
          <cell r="E1024" t="str">
            <v>C</v>
          </cell>
        </row>
        <row r="1025">
          <cell r="A1025">
            <v>100836</v>
          </cell>
          <cell r="B1025" t="str">
            <v>Venice Regional Medical Center</v>
          </cell>
          <cell r="C1025" t="str">
            <v>B</v>
          </cell>
          <cell r="D1025" t="str">
            <v>B</v>
          </cell>
          <cell r="E1025" t="str">
            <v>C</v>
          </cell>
        </row>
        <row r="1026">
          <cell r="A1026">
            <v>103156</v>
          </cell>
          <cell r="B1026" t="str">
            <v>Hugh Chatham Memorial Hospital</v>
          </cell>
          <cell r="C1026" t="str">
            <v>A</v>
          </cell>
          <cell r="D1026" t="str">
            <v>A</v>
          </cell>
          <cell r="E1026" t="str">
            <v>A</v>
          </cell>
        </row>
        <row r="1027">
          <cell r="A1027">
            <v>100401</v>
          </cell>
          <cell r="B1027" t="str">
            <v>Washington Hospital Health System</v>
          </cell>
          <cell r="C1027" t="str">
            <v>B</v>
          </cell>
          <cell r="D1027" t="str">
            <v>B</v>
          </cell>
          <cell r="E1027" t="str">
            <v>A</v>
          </cell>
        </row>
        <row r="1028">
          <cell r="A1028">
            <v>101766</v>
          </cell>
          <cell r="B1028" t="str">
            <v>Baptist Hospital East</v>
          </cell>
          <cell r="C1028" t="str">
            <v>B</v>
          </cell>
          <cell r="D1028" t="str">
            <v>B</v>
          </cell>
          <cell r="E1028" t="str">
            <v>C</v>
          </cell>
        </row>
        <row r="1029">
          <cell r="A1029">
            <v>101368</v>
          </cell>
          <cell r="B1029" t="str">
            <v>Terre Haute Regional Hospital</v>
          </cell>
          <cell r="C1029" t="str">
            <v>A</v>
          </cell>
          <cell r="D1029" t="str">
            <v>A</v>
          </cell>
          <cell r="E1029" t="str">
            <v>A</v>
          </cell>
        </row>
        <row r="1030">
          <cell r="A1030">
            <v>102631</v>
          </cell>
          <cell r="B1030" t="str">
            <v>Good Samaritan Hospital</v>
          </cell>
          <cell r="C1030" t="str">
            <v>C</v>
          </cell>
          <cell r="D1030" t="str">
            <v>C</v>
          </cell>
          <cell r="E1030" t="str">
            <v>C</v>
          </cell>
        </row>
        <row r="1031">
          <cell r="A1031">
            <v>103480</v>
          </cell>
          <cell r="B1031" t="str">
            <v>St. Anthony Shawnee Hospital</v>
          </cell>
          <cell r="C1031" t="str">
            <v>A</v>
          </cell>
          <cell r="D1031" t="str">
            <v>A</v>
          </cell>
          <cell r="E1031" t="str">
            <v>B</v>
          </cell>
        </row>
        <row r="1032">
          <cell r="A1032">
            <v>154197</v>
          </cell>
          <cell r="B1032" t="str">
            <v>Florida Hospital Kissimmee</v>
          </cell>
          <cell r="C1032" t="str">
            <v>B</v>
          </cell>
          <cell r="D1032" t="str">
            <v>B</v>
          </cell>
          <cell r="E1032" t="str">
            <v>B</v>
          </cell>
        </row>
        <row r="1033">
          <cell r="A1033">
            <v>196191</v>
          </cell>
          <cell r="B1033" t="str">
            <v>Methodist West Houston Hospital</v>
          </cell>
          <cell r="C1033" t="str">
            <v>A</v>
          </cell>
          <cell r="D1033" t="e">
            <v>#N/A</v>
          </cell>
          <cell r="E1033" t="e">
            <v>#N/A</v>
          </cell>
        </row>
        <row r="1034">
          <cell r="A1034">
            <v>101169</v>
          </cell>
          <cell r="B1034" t="str">
            <v>St. Mary's Hospital of Centralia</v>
          </cell>
          <cell r="C1034" t="str">
            <v>B</v>
          </cell>
          <cell r="D1034" t="str">
            <v>B</v>
          </cell>
          <cell r="E1034" t="str">
            <v>Unknown</v>
          </cell>
        </row>
        <row r="1035">
          <cell r="A1035">
            <v>102646</v>
          </cell>
          <cell r="B1035" t="str">
            <v>Alegent Health-Midlands Hospital</v>
          </cell>
          <cell r="C1035" t="str">
            <v>A</v>
          </cell>
          <cell r="D1035" t="str">
            <v>A</v>
          </cell>
          <cell r="E1035" t="str">
            <v>A</v>
          </cell>
        </row>
        <row r="1036">
          <cell r="A1036">
            <v>103715</v>
          </cell>
          <cell r="B1036" t="str">
            <v>UPMC Presbyterian</v>
          </cell>
          <cell r="C1036" t="str">
            <v>B</v>
          </cell>
          <cell r="D1036" t="str">
            <v>B</v>
          </cell>
          <cell r="E1036" t="str">
            <v>C</v>
          </cell>
        </row>
        <row r="1037">
          <cell r="A1037">
            <v>100761</v>
          </cell>
          <cell r="B1037" t="str">
            <v>Yale-New Haven Hospital</v>
          </cell>
          <cell r="C1037" t="str">
            <v>B</v>
          </cell>
          <cell r="D1037" t="str">
            <v>B</v>
          </cell>
          <cell r="E1037" t="str">
            <v>C</v>
          </cell>
        </row>
        <row r="1038">
          <cell r="A1038">
            <v>104324</v>
          </cell>
          <cell r="B1038" t="str">
            <v>Methodist Charlton Medical Center</v>
          </cell>
          <cell r="C1038" t="str">
            <v>B</v>
          </cell>
          <cell r="D1038" t="str">
            <v>B</v>
          </cell>
          <cell r="E1038" t="str">
            <v>C</v>
          </cell>
        </row>
        <row r="1039">
          <cell r="A1039">
            <v>103874</v>
          </cell>
          <cell r="B1039" t="str">
            <v>Hillcrest Hospital</v>
          </cell>
          <cell r="C1039" t="str">
            <v>A</v>
          </cell>
          <cell r="D1039" t="str">
            <v>A</v>
          </cell>
          <cell r="E1039" t="str">
            <v>A</v>
          </cell>
        </row>
        <row r="1040">
          <cell r="A1040">
            <v>100604</v>
          </cell>
          <cell r="B1040" t="str">
            <v>Mission Community Hospital</v>
          </cell>
          <cell r="C1040" t="e">
            <v>#N/A</v>
          </cell>
          <cell r="D1040" t="str">
            <v>A</v>
          </cell>
          <cell r="E1040" t="str">
            <v>B</v>
          </cell>
        </row>
        <row r="1041">
          <cell r="A1041">
            <v>101139</v>
          </cell>
          <cell r="B1041" t="str">
            <v>Madison Memorial Hospital</v>
          </cell>
          <cell r="C1041" t="str">
            <v>F</v>
          </cell>
          <cell r="D1041" t="str">
            <v>F</v>
          </cell>
          <cell r="E1041" t="str">
            <v>Grade Pending</v>
          </cell>
        </row>
        <row r="1042">
          <cell r="A1042">
            <v>103141</v>
          </cell>
          <cell r="B1042" t="str">
            <v>University of North Carolina Hospitals</v>
          </cell>
          <cell r="C1042" t="str">
            <v>B</v>
          </cell>
          <cell r="D1042" t="str">
            <v>B</v>
          </cell>
          <cell r="E1042" t="str">
            <v>A</v>
          </cell>
        </row>
        <row r="1043">
          <cell r="A1043">
            <v>100334</v>
          </cell>
          <cell r="B1043" t="str">
            <v>Providence Little Company of Mary Medical Center San Pedro</v>
          </cell>
          <cell r="C1043" t="str">
            <v>C</v>
          </cell>
          <cell r="D1043" t="str">
            <v>B</v>
          </cell>
          <cell r="E1043" t="str">
            <v>C</v>
          </cell>
        </row>
        <row r="1044">
          <cell r="A1044">
            <v>103119</v>
          </cell>
          <cell r="B1044" t="str">
            <v>Park Ridge Health</v>
          </cell>
          <cell r="C1044" t="str">
            <v>C</v>
          </cell>
          <cell r="D1044" t="str">
            <v>C</v>
          </cell>
          <cell r="E1044" t="str">
            <v>B</v>
          </cell>
        </row>
        <row r="1045">
          <cell r="A1045">
            <v>102931</v>
          </cell>
          <cell r="B1045" t="str">
            <v>Northern Dutchess Hospital</v>
          </cell>
          <cell r="C1045" t="str">
            <v>C</v>
          </cell>
          <cell r="D1045" t="str">
            <v>C</v>
          </cell>
          <cell r="E1045" t="str">
            <v>C</v>
          </cell>
        </row>
        <row r="1046">
          <cell r="A1046">
            <v>100017</v>
          </cell>
          <cell r="B1046" t="str">
            <v>Jackson Hospital</v>
          </cell>
          <cell r="C1046" t="str">
            <v>B</v>
          </cell>
          <cell r="D1046" t="str">
            <v>A</v>
          </cell>
          <cell r="E1046" t="str">
            <v>B</v>
          </cell>
        </row>
        <row r="1047">
          <cell r="A1047">
            <v>103720</v>
          </cell>
          <cell r="B1047" t="str">
            <v>Thomas Jefferson University Hospital</v>
          </cell>
          <cell r="C1047" t="str">
            <v>C</v>
          </cell>
          <cell r="D1047" t="str">
            <v>C</v>
          </cell>
          <cell r="E1047" t="str">
            <v>C</v>
          </cell>
        </row>
        <row r="1048">
          <cell r="A1048">
            <v>104310</v>
          </cell>
          <cell r="B1048" t="str">
            <v>Memorial Hermann Northeast</v>
          </cell>
          <cell r="C1048" t="str">
            <v>C</v>
          </cell>
          <cell r="D1048" t="str">
            <v>C</v>
          </cell>
          <cell r="E1048" t="str">
            <v>C</v>
          </cell>
        </row>
        <row r="1049">
          <cell r="A1049">
            <v>104204</v>
          </cell>
          <cell r="B1049" t="str">
            <v>Baylor Medical Center at Garland</v>
          </cell>
          <cell r="C1049" t="str">
            <v>A</v>
          </cell>
          <cell r="D1049" t="str">
            <v>B</v>
          </cell>
          <cell r="E1049" t="str">
            <v>A</v>
          </cell>
        </row>
        <row r="1050">
          <cell r="A1050">
            <v>100224</v>
          </cell>
          <cell r="B1050" t="str">
            <v>St. Joseph's Mercy Health Center</v>
          </cell>
          <cell r="C1050" t="str">
            <v>A</v>
          </cell>
          <cell r="D1050" t="str">
            <v>C</v>
          </cell>
          <cell r="E1050" t="str">
            <v>C</v>
          </cell>
        </row>
        <row r="1051">
          <cell r="A1051">
            <v>100949</v>
          </cell>
          <cell r="B1051" t="str">
            <v>Broward Health Coral Springs</v>
          </cell>
          <cell r="C1051" t="str">
            <v>A</v>
          </cell>
          <cell r="D1051" t="str">
            <v>A</v>
          </cell>
          <cell r="E1051" t="str">
            <v>B</v>
          </cell>
        </row>
        <row r="1052">
          <cell r="A1052">
            <v>154230</v>
          </cell>
          <cell r="B1052" t="str">
            <v>Winter Park Memorial Hospital</v>
          </cell>
          <cell r="C1052" t="str">
            <v>B</v>
          </cell>
          <cell r="D1052" t="str">
            <v>B</v>
          </cell>
          <cell r="E1052" t="str">
            <v>B</v>
          </cell>
        </row>
        <row r="1053">
          <cell r="A1053">
            <v>103300</v>
          </cell>
          <cell r="B1053" t="str">
            <v>Cleveland Clinic Health System - Fairview Hospital</v>
          </cell>
          <cell r="C1053" t="str">
            <v>B</v>
          </cell>
          <cell r="D1053" t="str">
            <v>C</v>
          </cell>
          <cell r="E1053" t="str">
            <v>C</v>
          </cell>
        </row>
        <row r="1054">
          <cell r="A1054">
            <v>102169</v>
          </cell>
          <cell r="B1054" t="str">
            <v>St. Joseph Mercy Hospital, Ann Arbor</v>
          </cell>
          <cell r="C1054" t="str">
            <v>A</v>
          </cell>
          <cell r="D1054" t="str">
            <v>B</v>
          </cell>
          <cell r="E1054" t="str">
            <v>A</v>
          </cell>
        </row>
        <row r="1055">
          <cell r="A1055">
            <v>100990</v>
          </cell>
          <cell r="B1055" t="str">
            <v>Southeast Georgia Health System Brunswick Campus</v>
          </cell>
          <cell r="C1055" t="str">
            <v>B</v>
          </cell>
          <cell r="D1055" t="str">
            <v>C</v>
          </cell>
          <cell r="E1055" t="str">
            <v>C</v>
          </cell>
        </row>
        <row r="1056">
          <cell r="A1056">
            <v>101392</v>
          </cell>
          <cell r="B1056" t="str">
            <v>Indiana University Health Ball Memorial Hospital</v>
          </cell>
          <cell r="C1056" t="str">
            <v>A</v>
          </cell>
          <cell r="D1056" t="str">
            <v>A</v>
          </cell>
          <cell r="E1056" t="str">
            <v>B</v>
          </cell>
        </row>
        <row r="1057">
          <cell r="A1057">
            <v>100153</v>
          </cell>
          <cell r="B1057" t="str">
            <v>BANNER DESERT MEDICAL CENTER</v>
          </cell>
          <cell r="C1057" t="str">
            <v>B</v>
          </cell>
          <cell r="D1057" t="str">
            <v>A</v>
          </cell>
          <cell r="E1057" t="str">
            <v>A</v>
          </cell>
        </row>
        <row r="1058">
          <cell r="A1058">
            <v>103717</v>
          </cell>
          <cell r="B1058" t="str">
            <v>Butler Memorial Hospital</v>
          </cell>
          <cell r="C1058" t="str">
            <v>A</v>
          </cell>
          <cell r="D1058" t="str">
            <v>A</v>
          </cell>
          <cell r="E1058" t="str">
            <v>A</v>
          </cell>
        </row>
        <row r="1059">
          <cell r="A1059">
            <v>103265</v>
          </cell>
          <cell r="B1059" t="str">
            <v>Firelands Regional Health System</v>
          </cell>
          <cell r="C1059" t="str">
            <v>B</v>
          </cell>
          <cell r="D1059" t="e">
            <v>#N/A</v>
          </cell>
          <cell r="E1059" t="e">
            <v>#N/A</v>
          </cell>
        </row>
        <row r="1060">
          <cell r="A1060">
            <v>103031</v>
          </cell>
          <cell r="B1060" t="str">
            <v>Brooks Memorial Hospital</v>
          </cell>
          <cell r="C1060" t="str">
            <v>C</v>
          </cell>
          <cell r="D1060" t="str">
            <v>C</v>
          </cell>
          <cell r="E1060" t="str">
            <v>Unknown</v>
          </cell>
        </row>
        <row r="1061">
          <cell r="A1061">
            <v>100622</v>
          </cell>
          <cell r="B1061" t="str">
            <v>Garfield Medical Center</v>
          </cell>
          <cell r="C1061" t="str">
            <v>B</v>
          </cell>
          <cell r="D1061" t="str">
            <v>B</v>
          </cell>
          <cell r="E1061" t="str">
            <v>A</v>
          </cell>
        </row>
        <row r="1062">
          <cell r="A1062">
            <v>104378</v>
          </cell>
          <cell r="B1062" t="str">
            <v>Harlingen Medical Center</v>
          </cell>
          <cell r="C1062" t="str">
            <v>B</v>
          </cell>
          <cell r="D1062" t="str">
            <v>C</v>
          </cell>
          <cell r="E1062" t="str">
            <v>C</v>
          </cell>
        </row>
        <row r="1063">
          <cell r="A1063">
            <v>100055</v>
          </cell>
          <cell r="B1063" t="str">
            <v>Decatur General Hospital</v>
          </cell>
          <cell r="C1063" t="e">
            <v>#N/A</v>
          </cell>
          <cell r="D1063" t="str">
            <v>B</v>
          </cell>
          <cell r="E1063" t="str">
            <v>C</v>
          </cell>
        </row>
        <row r="1064">
          <cell r="A1064">
            <v>103195</v>
          </cell>
          <cell r="B1064" t="str">
            <v>Presbyterian Hospital-Matthews</v>
          </cell>
          <cell r="C1064" t="str">
            <v>A</v>
          </cell>
          <cell r="D1064" t="str">
            <v>A</v>
          </cell>
          <cell r="E1064" t="str">
            <v>B</v>
          </cell>
        </row>
        <row r="1065">
          <cell r="A1065">
            <v>100447</v>
          </cell>
          <cell r="B1065" t="str">
            <v>St. Joseph Health Saint Mary</v>
          </cell>
          <cell r="C1065" t="str">
            <v>C</v>
          </cell>
          <cell r="D1065" t="str">
            <v>C</v>
          </cell>
          <cell r="E1065" t="str">
            <v>B</v>
          </cell>
        </row>
        <row r="1066">
          <cell r="A1066">
            <v>103378</v>
          </cell>
          <cell r="B1066" t="str">
            <v>Bay Park Community Hospital</v>
          </cell>
          <cell r="C1066" t="str">
            <v>A</v>
          </cell>
          <cell r="D1066" t="str">
            <v>A</v>
          </cell>
          <cell r="E1066" t="str">
            <v>C</v>
          </cell>
        </row>
        <row r="1067">
          <cell r="A1067">
            <v>100920</v>
          </cell>
          <cell r="B1067" t="str">
            <v>Putnam Community Medical Center</v>
          </cell>
          <cell r="C1067" t="str">
            <v>C</v>
          </cell>
          <cell r="D1067" t="str">
            <v>C</v>
          </cell>
          <cell r="E1067" t="str">
            <v>C</v>
          </cell>
        </row>
        <row r="1068">
          <cell r="A1068">
            <v>102815</v>
          </cell>
          <cell r="B1068" t="str">
            <v>Somerset Medical Center</v>
          </cell>
          <cell r="C1068" t="str">
            <v>B</v>
          </cell>
          <cell r="D1068" t="str">
            <v>A</v>
          </cell>
          <cell r="E1068" t="str">
            <v>A</v>
          </cell>
        </row>
        <row r="1069">
          <cell r="A1069">
            <v>102856</v>
          </cell>
          <cell r="B1069" t="str">
            <v>Alta Vista Regional Hospital</v>
          </cell>
          <cell r="C1069" t="str">
            <v>A</v>
          </cell>
          <cell r="D1069" t="str">
            <v>B</v>
          </cell>
          <cell r="E1069" t="str">
            <v>C</v>
          </cell>
        </row>
        <row r="1070">
          <cell r="A1070">
            <v>103578</v>
          </cell>
          <cell r="B1070" t="str">
            <v>PROVIDENCE MEDFORD MEDICAL CENTER</v>
          </cell>
          <cell r="C1070" t="str">
            <v>D</v>
          </cell>
          <cell r="D1070" t="str">
            <v>C</v>
          </cell>
          <cell r="E1070" t="str">
            <v>C</v>
          </cell>
        </row>
        <row r="1071">
          <cell r="A1071">
            <v>103658</v>
          </cell>
          <cell r="B1071" t="str">
            <v>Berwick Hospital Center</v>
          </cell>
          <cell r="C1071" t="str">
            <v>C</v>
          </cell>
          <cell r="D1071" t="str">
            <v>C</v>
          </cell>
          <cell r="E1071" t="str">
            <v>C</v>
          </cell>
        </row>
        <row r="1072">
          <cell r="A1072">
            <v>100959</v>
          </cell>
          <cell r="B1072" t="str">
            <v>The Villages Regional Hospital</v>
          </cell>
          <cell r="C1072" t="str">
            <v>B</v>
          </cell>
          <cell r="D1072" t="str">
            <v>B</v>
          </cell>
          <cell r="E1072" t="str">
            <v>B</v>
          </cell>
        </row>
        <row r="1073">
          <cell r="A1073">
            <v>103157</v>
          </cell>
          <cell r="B1073" t="str">
            <v>Carolinas Medical Center - Mercy</v>
          </cell>
          <cell r="C1073" t="str">
            <v>B</v>
          </cell>
          <cell r="D1073" t="str">
            <v>B</v>
          </cell>
          <cell r="E1073" t="str">
            <v>C</v>
          </cell>
        </row>
        <row r="1074">
          <cell r="A1074">
            <v>102255</v>
          </cell>
          <cell r="B1074" t="str">
            <v>Fairview Lakes Regional Health Care</v>
          </cell>
          <cell r="C1074" t="str">
            <v>B</v>
          </cell>
          <cell r="D1074" t="str">
            <v>B</v>
          </cell>
          <cell r="E1074" t="str">
            <v>B</v>
          </cell>
        </row>
        <row r="1075">
          <cell r="A1075">
            <v>102192</v>
          </cell>
          <cell r="B1075" t="str">
            <v>Metro Health Hospital</v>
          </cell>
          <cell r="C1075" t="str">
            <v>A</v>
          </cell>
          <cell r="D1075" t="str">
            <v>A</v>
          </cell>
          <cell r="E1075" t="str">
            <v>A</v>
          </cell>
        </row>
        <row r="1076">
          <cell r="A1076">
            <v>104447</v>
          </cell>
          <cell r="B1076" t="str">
            <v>OGDEN REGIONAL MEDICAL CENTER</v>
          </cell>
          <cell r="C1076" t="str">
            <v>C</v>
          </cell>
          <cell r="D1076" t="str">
            <v>C</v>
          </cell>
          <cell r="E1076" t="str">
            <v>C</v>
          </cell>
        </row>
        <row r="1077">
          <cell r="A1077">
            <v>102508</v>
          </cell>
          <cell r="B1077" t="str">
            <v>Missouri Baptist Medical Center</v>
          </cell>
          <cell r="C1077" t="str">
            <v>A</v>
          </cell>
          <cell r="D1077" t="str">
            <v>A</v>
          </cell>
          <cell r="E1077" t="str">
            <v>B</v>
          </cell>
        </row>
        <row r="1078">
          <cell r="A1078">
            <v>101338</v>
          </cell>
          <cell r="B1078" t="str">
            <v>The Methodist Hospitals of Merrillville Northlake</v>
          </cell>
          <cell r="C1078" t="str">
            <v>C</v>
          </cell>
          <cell r="D1078" t="str">
            <v>C</v>
          </cell>
          <cell r="E1078" t="str">
            <v>C</v>
          </cell>
        </row>
        <row r="1079">
          <cell r="A1079">
            <v>209021</v>
          </cell>
          <cell r="B1079" t="str">
            <v>The Methodist Hospitals of Merrillville Southlake</v>
          </cell>
          <cell r="C1079" t="str">
            <v>C</v>
          </cell>
          <cell r="D1079" t="str">
            <v>C</v>
          </cell>
          <cell r="E1079" t="str">
            <v>C</v>
          </cell>
        </row>
        <row r="1080">
          <cell r="A1080">
            <v>104745</v>
          </cell>
          <cell r="B1080" t="str">
            <v>Mercy Medical Center of Oshkosh</v>
          </cell>
          <cell r="C1080" t="str">
            <v>A</v>
          </cell>
          <cell r="D1080" t="str">
            <v>A</v>
          </cell>
          <cell r="E1080" t="str">
            <v>B</v>
          </cell>
        </row>
        <row r="1081">
          <cell r="A1081">
            <v>101891</v>
          </cell>
          <cell r="B1081" t="str">
            <v>Ochsner Medical Center-Baton Rouge</v>
          </cell>
          <cell r="C1081" t="e">
            <v>#N/A</v>
          </cell>
          <cell r="D1081" t="str">
            <v>C</v>
          </cell>
          <cell r="E1081" t="str">
            <v>B</v>
          </cell>
        </row>
        <row r="1082">
          <cell r="A1082">
            <v>103626</v>
          </cell>
          <cell r="B1082" t="str">
            <v>Temple University Hospital</v>
          </cell>
          <cell r="C1082" t="str">
            <v>C</v>
          </cell>
          <cell r="D1082" t="str">
            <v>C</v>
          </cell>
          <cell r="E1082" t="str">
            <v>C</v>
          </cell>
        </row>
        <row r="1083">
          <cell r="A1083">
            <v>103219</v>
          </cell>
          <cell r="B1083" t="str">
            <v>St. Alexius Medical Center</v>
          </cell>
          <cell r="C1083" t="str">
            <v>A</v>
          </cell>
          <cell r="D1083" t="str">
            <v>A</v>
          </cell>
          <cell r="E1083" t="str">
            <v>B</v>
          </cell>
        </row>
        <row r="1084">
          <cell r="A1084">
            <v>104619</v>
          </cell>
          <cell r="B1084" t="str">
            <v>Southwest Washington Medical Center</v>
          </cell>
          <cell r="C1084" t="str">
            <v>C</v>
          </cell>
          <cell r="D1084" t="str">
            <v>C</v>
          </cell>
          <cell r="E1084" t="str">
            <v>C</v>
          </cell>
        </row>
        <row r="1085">
          <cell r="A1085">
            <v>103351</v>
          </cell>
          <cell r="B1085" t="str">
            <v>Berger Health System</v>
          </cell>
          <cell r="C1085" t="str">
            <v>C</v>
          </cell>
          <cell r="D1085" t="str">
            <v>D</v>
          </cell>
          <cell r="E1085" t="str">
            <v>C</v>
          </cell>
        </row>
        <row r="1086">
          <cell r="A1086">
            <v>104298</v>
          </cell>
          <cell r="B1086" t="str">
            <v>PARK PLAZA HOSPITAL</v>
          </cell>
          <cell r="C1086" t="str">
            <v>A</v>
          </cell>
          <cell r="D1086" t="str">
            <v>C</v>
          </cell>
          <cell r="E1086" t="str">
            <v>C</v>
          </cell>
        </row>
        <row r="1087">
          <cell r="A1087">
            <v>102061</v>
          </cell>
          <cell r="B1087" t="str">
            <v>Saints Medical Center</v>
          </cell>
          <cell r="C1087" t="str">
            <v>B</v>
          </cell>
          <cell r="D1087" t="str">
            <v>A</v>
          </cell>
          <cell r="E1087" t="str">
            <v>A</v>
          </cell>
        </row>
        <row r="1088">
          <cell r="A1088">
            <v>104453</v>
          </cell>
          <cell r="B1088" t="str">
            <v>Castleview Hospital</v>
          </cell>
          <cell r="C1088" t="e">
            <v>#N/A</v>
          </cell>
          <cell r="D1088" t="e">
            <v>#N/A</v>
          </cell>
          <cell r="E1088" t="e">
            <v>#N/A</v>
          </cell>
        </row>
        <row r="1089">
          <cell r="A1089">
            <v>102263</v>
          </cell>
          <cell r="B1089" t="str">
            <v>Grand Itasca Clinic and Hospital</v>
          </cell>
          <cell r="C1089" t="str">
            <v>C</v>
          </cell>
          <cell r="D1089" t="str">
            <v>C</v>
          </cell>
          <cell r="E1089" t="str">
            <v>Unknown</v>
          </cell>
        </row>
        <row r="1090">
          <cell r="A1090">
            <v>100696</v>
          </cell>
          <cell r="B1090" t="str">
            <v>Swedish Medical Center</v>
          </cell>
          <cell r="C1090" t="str">
            <v>B</v>
          </cell>
          <cell r="D1090" t="str">
            <v>B</v>
          </cell>
          <cell r="E1090" t="str">
            <v>C</v>
          </cell>
        </row>
        <row r="1091">
          <cell r="A1091">
            <v>100756</v>
          </cell>
          <cell r="B1091" t="str">
            <v>MidState Medical Center</v>
          </cell>
          <cell r="C1091" t="str">
            <v>B</v>
          </cell>
          <cell r="D1091" t="str">
            <v>C</v>
          </cell>
          <cell r="E1091" t="str">
            <v>B</v>
          </cell>
        </row>
        <row r="1092">
          <cell r="A1092">
            <v>102257</v>
          </cell>
          <cell r="B1092" t="str">
            <v>Park Nicollet Methodist Hospital</v>
          </cell>
          <cell r="C1092" t="str">
            <v>A</v>
          </cell>
          <cell r="D1092" t="str">
            <v>A</v>
          </cell>
          <cell r="E1092" t="str">
            <v>A</v>
          </cell>
        </row>
        <row r="1093">
          <cell r="A1093">
            <v>103865</v>
          </cell>
          <cell r="B1093" t="str">
            <v>Palmetto Richland Memorial Hospital</v>
          </cell>
          <cell r="C1093" t="str">
            <v>A</v>
          </cell>
          <cell r="D1093" t="str">
            <v>B</v>
          </cell>
          <cell r="E1093" t="str">
            <v>C</v>
          </cell>
        </row>
        <row r="1094">
          <cell r="A1094">
            <v>102457</v>
          </cell>
          <cell r="B1094" t="str">
            <v>SSM St. Joseph Health Center</v>
          </cell>
          <cell r="C1094" t="str">
            <v>A</v>
          </cell>
          <cell r="D1094" t="str">
            <v>A</v>
          </cell>
          <cell r="E1094" t="str">
            <v>C</v>
          </cell>
        </row>
        <row r="1095">
          <cell r="A1095">
            <v>102539</v>
          </cell>
          <cell r="B1095" t="str">
            <v>SSM St. Joseph Health Center of Wentzville</v>
          </cell>
          <cell r="C1095" t="e">
            <v>#N/A</v>
          </cell>
          <cell r="D1095" t="e">
            <v>#N/A</v>
          </cell>
          <cell r="E1095" t="e">
            <v>#N/A</v>
          </cell>
        </row>
        <row r="1096">
          <cell r="A1096">
            <v>103748</v>
          </cell>
          <cell r="B1096" t="str">
            <v>Ephrata Community Hospital</v>
          </cell>
          <cell r="C1096" t="str">
            <v>C</v>
          </cell>
          <cell r="D1096" t="str">
            <v>C</v>
          </cell>
          <cell r="E1096" t="str">
            <v>C</v>
          </cell>
        </row>
        <row r="1097">
          <cell r="A1097">
            <v>101221</v>
          </cell>
          <cell r="B1097" t="str">
            <v>Decatur Memorial Hospital</v>
          </cell>
          <cell r="C1097" t="str">
            <v>B</v>
          </cell>
          <cell r="D1097" t="str">
            <v>B</v>
          </cell>
          <cell r="E1097" t="str">
            <v>C</v>
          </cell>
        </row>
        <row r="1098">
          <cell r="A1098">
            <v>104746</v>
          </cell>
          <cell r="B1098" t="str">
            <v>Bellin Memorial Hospital</v>
          </cell>
          <cell r="C1098" t="str">
            <v>A</v>
          </cell>
          <cell r="D1098" t="str">
            <v>A</v>
          </cell>
          <cell r="E1098" t="str">
            <v>B</v>
          </cell>
        </row>
        <row r="1099">
          <cell r="A1099">
            <v>104579</v>
          </cell>
          <cell r="B1099" t="str">
            <v>LewisGale Hospital - Alleghany</v>
          </cell>
          <cell r="C1099" t="str">
            <v>C</v>
          </cell>
          <cell r="D1099" t="str">
            <v>C</v>
          </cell>
          <cell r="E1099" t="str">
            <v>B</v>
          </cell>
        </row>
        <row r="1100">
          <cell r="A1100">
            <v>101001</v>
          </cell>
          <cell r="B1100" t="str">
            <v>Memorial Health University Medical Center</v>
          </cell>
          <cell r="C1100" t="str">
            <v>A</v>
          </cell>
          <cell r="D1100" t="str">
            <v>A</v>
          </cell>
          <cell r="E1100" t="str">
            <v>A</v>
          </cell>
        </row>
        <row r="1101">
          <cell r="A1101">
            <v>103762</v>
          </cell>
          <cell r="B1101" t="str">
            <v>Mount Nittany Medical Center</v>
          </cell>
          <cell r="C1101" t="str">
            <v>B</v>
          </cell>
          <cell r="D1101" t="str">
            <v>A</v>
          </cell>
          <cell r="E1101" t="str">
            <v>B</v>
          </cell>
        </row>
        <row r="1102">
          <cell r="A1102">
            <v>104001</v>
          </cell>
          <cell r="B1102" t="str">
            <v>Southern Tennessee Medical Center</v>
          </cell>
          <cell r="C1102" t="str">
            <v>A</v>
          </cell>
          <cell r="D1102" t="str">
            <v>A</v>
          </cell>
          <cell r="E1102" t="str">
            <v>A</v>
          </cell>
        </row>
        <row r="1103">
          <cell r="A1103">
            <v>104457</v>
          </cell>
          <cell r="B1103" t="str">
            <v>BRIGHAM CITY COMMUNITY HOSP</v>
          </cell>
          <cell r="C1103" t="str">
            <v>B</v>
          </cell>
          <cell r="D1103" t="str">
            <v>B</v>
          </cell>
          <cell r="E1103" t="str">
            <v>A</v>
          </cell>
        </row>
        <row r="1104">
          <cell r="A1104">
            <v>102869</v>
          </cell>
          <cell r="B1104" t="str">
            <v>PLAINS REGIONAL MEDICAL CENTER  CLOVIS</v>
          </cell>
          <cell r="C1104" t="str">
            <v>B</v>
          </cell>
          <cell r="D1104" t="str">
            <v>B</v>
          </cell>
          <cell r="E1104" t="str">
            <v>C</v>
          </cell>
        </row>
        <row r="1105">
          <cell r="A1105">
            <v>100487</v>
          </cell>
          <cell r="B1105" t="str">
            <v>Santa Barbara Cottage Hospital</v>
          </cell>
          <cell r="C1105" t="str">
            <v>B</v>
          </cell>
          <cell r="D1105" t="str">
            <v>B</v>
          </cell>
          <cell r="E1105" t="str">
            <v>C</v>
          </cell>
        </row>
        <row r="1106">
          <cell r="A1106">
            <v>103191</v>
          </cell>
          <cell r="B1106" t="str">
            <v>Brunswick Novant Medical Center</v>
          </cell>
          <cell r="C1106" t="str">
            <v>A</v>
          </cell>
          <cell r="D1106" t="str">
            <v>B</v>
          </cell>
          <cell r="E1106" t="str">
            <v>B</v>
          </cell>
        </row>
        <row r="1107">
          <cell r="A1107">
            <v>103102</v>
          </cell>
          <cell r="B1107" t="str">
            <v>Carolinas Medical Center - NorthEast</v>
          </cell>
          <cell r="C1107" t="str">
            <v>B</v>
          </cell>
          <cell r="D1107" t="str">
            <v>B</v>
          </cell>
          <cell r="E1107" t="str">
            <v>B</v>
          </cell>
        </row>
        <row r="1108">
          <cell r="A1108">
            <v>104523</v>
          </cell>
          <cell r="B1108" t="str">
            <v>Warren Memorial Hospital</v>
          </cell>
          <cell r="C1108" t="e">
            <v>#N/A</v>
          </cell>
          <cell r="D1108" t="str">
            <v>B</v>
          </cell>
          <cell r="E1108" t="str">
            <v>B</v>
          </cell>
        </row>
        <row r="1109">
          <cell r="A1109">
            <v>104603</v>
          </cell>
          <cell r="B1109" t="str">
            <v>Central Washington Hospital</v>
          </cell>
          <cell r="C1109" t="str">
            <v>B</v>
          </cell>
          <cell r="D1109" t="str">
            <v>B</v>
          </cell>
          <cell r="E1109" t="str">
            <v>C</v>
          </cell>
        </row>
        <row r="1110">
          <cell r="A1110">
            <v>103103</v>
          </cell>
          <cell r="B1110" t="str">
            <v>Mission St. Joseph's Health System</v>
          </cell>
          <cell r="C1110" t="str">
            <v>A</v>
          </cell>
          <cell r="D1110" t="str">
            <v>A</v>
          </cell>
          <cell r="E1110" t="str">
            <v>A</v>
          </cell>
        </row>
        <row r="1111">
          <cell r="A1111">
            <v>104552</v>
          </cell>
          <cell r="B1111" t="str">
            <v>Carilion Franklin Memorial Hospital</v>
          </cell>
          <cell r="C1111" t="str">
            <v>B</v>
          </cell>
          <cell r="D1111" t="str">
            <v>C</v>
          </cell>
          <cell r="E1111" t="str">
            <v>A</v>
          </cell>
        </row>
        <row r="1112">
          <cell r="A1112">
            <v>102296</v>
          </cell>
          <cell r="B1112" t="str">
            <v>Woodwinds Health Campus</v>
          </cell>
          <cell r="C1112" t="str">
            <v>B</v>
          </cell>
          <cell r="D1112" t="str">
            <v>B</v>
          </cell>
          <cell r="E1112" t="str">
            <v>B</v>
          </cell>
        </row>
        <row r="1113">
          <cell r="A1113">
            <v>104315</v>
          </cell>
          <cell r="B1113" t="str">
            <v>Southwest General Hospital</v>
          </cell>
          <cell r="C1113" t="str">
            <v>A</v>
          </cell>
          <cell r="D1113" t="str">
            <v>C</v>
          </cell>
          <cell r="E1113" t="str">
            <v>C</v>
          </cell>
        </row>
        <row r="1114">
          <cell r="A1114">
            <v>104302</v>
          </cell>
          <cell r="B1114" t="str">
            <v>Medical Center of Lewisville</v>
          </cell>
          <cell r="C1114" t="str">
            <v>A</v>
          </cell>
          <cell r="D1114" t="str">
            <v>A</v>
          </cell>
          <cell r="E1114" t="str">
            <v>A</v>
          </cell>
        </row>
        <row r="1115">
          <cell r="A1115">
            <v>103739</v>
          </cell>
          <cell r="B1115" t="str">
            <v>Doylestown Hospital</v>
          </cell>
          <cell r="C1115" t="str">
            <v>A</v>
          </cell>
          <cell r="D1115" t="str">
            <v>A</v>
          </cell>
          <cell r="E1115" t="str">
            <v>B</v>
          </cell>
        </row>
        <row r="1116">
          <cell r="A1116">
            <v>102460</v>
          </cell>
          <cell r="B1116" t="str">
            <v>St. Marys Health Center</v>
          </cell>
          <cell r="C1116" t="str">
            <v>B</v>
          </cell>
          <cell r="D1116" t="str">
            <v>C</v>
          </cell>
          <cell r="E1116" t="str">
            <v>B</v>
          </cell>
        </row>
        <row r="1117">
          <cell r="A1117">
            <v>104506</v>
          </cell>
          <cell r="B1117" t="str">
            <v>Rockingham Memorial Hospital</v>
          </cell>
          <cell r="C1117" t="str">
            <v>A</v>
          </cell>
          <cell r="D1117" t="str">
            <v>A</v>
          </cell>
          <cell r="E1117" t="str">
            <v>B</v>
          </cell>
        </row>
        <row r="1118">
          <cell r="A1118">
            <v>102537</v>
          </cell>
          <cell r="B1118" t="str">
            <v>St. Mary's Medical Center of Blue Springs</v>
          </cell>
          <cell r="C1118" t="str">
            <v>B</v>
          </cell>
          <cell r="D1118" t="str">
            <v>B</v>
          </cell>
          <cell r="E1118" t="str">
            <v>C</v>
          </cell>
        </row>
        <row r="1119">
          <cell r="A1119">
            <v>102762</v>
          </cell>
          <cell r="B1119" t="str">
            <v>Portsmouth Regional Hospital</v>
          </cell>
          <cell r="C1119" t="str">
            <v>A</v>
          </cell>
          <cell r="D1119" t="str">
            <v>A</v>
          </cell>
          <cell r="E1119" t="str">
            <v>A</v>
          </cell>
        </row>
        <row r="1120">
          <cell r="A1120">
            <v>102789</v>
          </cell>
          <cell r="B1120" t="str">
            <v>Morristown Medical Center</v>
          </cell>
          <cell r="C1120" t="str">
            <v>C</v>
          </cell>
          <cell r="D1120" t="str">
            <v>C</v>
          </cell>
          <cell r="E1120" t="str">
            <v>A</v>
          </cell>
        </row>
        <row r="1121">
          <cell r="A1121">
            <v>101214</v>
          </cell>
          <cell r="B1121" t="str">
            <v>Pekin Hospital</v>
          </cell>
          <cell r="C1121" t="str">
            <v>B</v>
          </cell>
          <cell r="D1121" t="str">
            <v>B</v>
          </cell>
          <cell r="E1121" t="str">
            <v>A</v>
          </cell>
        </row>
        <row r="1122">
          <cell r="A1122">
            <v>102079</v>
          </cell>
          <cell r="B1122" t="str">
            <v>Falmouth Hospital</v>
          </cell>
          <cell r="C1122" t="str">
            <v>C</v>
          </cell>
          <cell r="D1122" t="str">
            <v>C</v>
          </cell>
          <cell r="E1122" t="str">
            <v>A</v>
          </cell>
        </row>
        <row r="1123">
          <cell r="A1123">
            <v>100098</v>
          </cell>
          <cell r="B1123" t="str">
            <v>Russellville Hospital</v>
          </cell>
          <cell r="C1123" t="str">
            <v>A</v>
          </cell>
          <cell r="D1123" t="str">
            <v>B</v>
          </cell>
          <cell r="E1123" t="str">
            <v>B</v>
          </cell>
        </row>
        <row r="1124">
          <cell r="A1124">
            <v>209066</v>
          </cell>
          <cell r="B1124" t="str">
            <v>Temple University Hospital - Episcopal Campus</v>
          </cell>
          <cell r="C1124" t="str">
            <v>C</v>
          </cell>
          <cell r="D1124" t="str">
            <v>C</v>
          </cell>
          <cell r="E1124" t="str">
            <v>Unknown</v>
          </cell>
        </row>
        <row r="1125">
          <cell r="A1125">
            <v>104311</v>
          </cell>
          <cell r="B1125" t="str">
            <v>University Medical Center</v>
          </cell>
          <cell r="C1125" t="str">
            <v>C</v>
          </cell>
          <cell r="D1125" t="str">
            <v>C</v>
          </cell>
          <cell r="E1125" t="str">
            <v>C</v>
          </cell>
        </row>
        <row r="1126">
          <cell r="A1126">
            <v>100416</v>
          </cell>
          <cell r="B1126" t="str">
            <v>Sharp Coronado Hospital and Healthcare Center</v>
          </cell>
          <cell r="C1126" t="str">
            <v>B</v>
          </cell>
          <cell r="D1126" t="str">
            <v>C</v>
          </cell>
          <cell r="E1126" t="str">
            <v>A</v>
          </cell>
        </row>
        <row r="1127">
          <cell r="A1127">
            <v>103384</v>
          </cell>
          <cell r="B1127" t="str">
            <v>Mercy Hospital of Defiance</v>
          </cell>
          <cell r="C1127" t="e">
            <v>#N/A</v>
          </cell>
          <cell r="D1127" t="str">
            <v>A</v>
          </cell>
          <cell r="E1127" t="str">
            <v>A</v>
          </cell>
        </row>
        <row r="1128">
          <cell r="A1128">
            <v>100925</v>
          </cell>
          <cell r="B1128" t="str">
            <v>EDWARD WHITE HOSPITAL</v>
          </cell>
          <cell r="C1128" t="str">
            <v>A</v>
          </cell>
          <cell r="D1128" t="str">
            <v>A</v>
          </cell>
          <cell r="E1128" t="str">
            <v>A</v>
          </cell>
        </row>
        <row r="1129">
          <cell r="A1129">
            <v>104308</v>
          </cell>
          <cell r="B1129" t="str">
            <v>Tenet Hospitals a Texas Limited Partnership d/b/a Doctors Hospital at White Rock Lake</v>
          </cell>
          <cell r="C1129" t="str">
            <v>A</v>
          </cell>
          <cell r="D1129" t="str">
            <v>D</v>
          </cell>
          <cell r="E1129" t="str">
            <v>C</v>
          </cell>
        </row>
        <row r="1130">
          <cell r="A1130">
            <v>102728</v>
          </cell>
          <cell r="B1130" t="str">
            <v>Northeastern Nevada Regional Hospital</v>
          </cell>
          <cell r="C1130" t="str">
            <v>B</v>
          </cell>
          <cell r="D1130" t="str">
            <v>B</v>
          </cell>
          <cell r="E1130" t="str">
            <v>Unknown</v>
          </cell>
        </row>
        <row r="1131">
          <cell r="A1131">
            <v>101064</v>
          </cell>
          <cell r="B1131" t="str">
            <v>Emory-Adventist Hospital</v>
          </cell>
          <cell r="C1131" t="str">
            <v>B</v>
          </cell>
          <cell r="D1131" t="str">
            <v>B</v>
          </cell>
          <cell r="E1131" t="str">
            <v>A</v>
          </cell>
        </row>
        <row r="1132">
          <cell r="A1132">
            <v>101877</v>
          </cell>
          <cell r="B1132" t="str">
            <v>Mercy Regional Medical Center</v>
          </cell>
          <cell r="C1132" t="e">
            <v>#N/A</v>
          </cell>
          <cell r="D1132" t="e">
            <v>#N/A</v>
          </cell>
          <cell r="E1132" t="e">
            <v>#N/A</v>
          </cell>
        </row>
        <row r="1133">
          <cell r="A1133">
            <v>103921</v>
          </cell>
          <cell r="B1133" t="str">
            <v>Sanford University of South Dakota Medical Center</v>
          </cell>
          <cell r="C1133" t="str">
            <v>B</v>
          </cell>
          <cell r="D1133" t="str">
            <v>B</v>
          </cell>
          <cell r="E1133" t="str">
            <v>C</v>
          </cell>
        </row>
        <row r="1134">
          <cell r="A1134">
            <v>100639</v>
          </cell>
          <cell r="B1134" t="str">
            <v>Alvarado Hospital</v>
          </cell>
          <cell r="C1134" t="str">
            <v>B</v>
          </cell>
          <cell r="D1134" t="str">
            <v>C</v>
          </cell>
          <cell r="E1134" t="str">
            <v>B</v>
          </cell>
        </row>
        <row r="1135">
          <cell r="A1135">
            <v>101372</v>
          </cell>
          <cell r="B1135" t="str">
            <v>Indiana University Health Bloomington Hospital</v>
          </cell>
          <cell r="C1135" t="str">
            <v>C</v>
          </cell>
          <cell r="D1135" t="str">
            <v>C</v>
          </cell>
          <cell r="E1135" t="str">
            <v>C</v>
          </cell>
        </row>
        <row r="1136">
          <cell r="A1136">
            <v>102363</v>
          </cell>
          <cell r="B1136" t="str">
            <v>North Mississippi Medical Center - Tupelo</v>
          </cell>
          <cell r="C1136" t="str">
            <v>B</v>
          </cell>
          <cell r="D1136" t="str">
            <v>B</v>
          </cell>
          <cell r="E1136" t="str">
            <v>B</v>
          </cell>
        </row>
        <row r="1137">
          <cell r="A1137">
            <v>104604</v>
          </cell>
          <cell r="B1137" t="str">
            <v>Providence Centralia Hospital</v>
          </cell>
          <cell r="C1137" t="str">
            <v>C</v>
          </cell>
          <cell r="D1137" t="str">
            <v>B</v>
          </cell>
          <cell r="E1137" t="str">
            <v>C</v>
          </cell>
        </row>
        <row r="1138">
          <cell r="A1138">
            <v>104726</v>
          </cell>
          <cell r="B1138" t="str">
            <v>Waukesha Memorial Hospital</v>
          </cell>
          <cell r="C1138" t="str">
            <v>C</v>
          </cell>
          <cell r="D1138" t="str">
            <v>C</v>
          </cell>
          <cell r="E1138" t="str">
            <v>B</v>
          </cell>
        </row>
        <row r="1139">
          <cell r="A1139">
            <v>100806</v>
          </cell>
          <cell r="B1139" t="str">
            <v>Bay Medical Center Sacred Heart Health System</v>
          </cell>
          <cell r="C1139" t="str">
            <v>B</v>
          </cell>
          <cell r="D1139" t="str">
            <v>D</v>
          </cell>
          <cell r="E1139" t="str">
            <v>C</v>
          </cell>
        </row>
        <row r="1140">
          <cell r="A1140">
            <v>104519</v>
          </cell>
          <cell r="B1140" t="str">
            <v>Fauquier Hospital</v>
          </cell>
          <cell r="C1140" t="str">
            <v>B</v>
          </cell>
          <cell r="D1140" t="str">
            <v>B</v>
          </cell>
          <cell r="E1140" t="str">
            <v>C</v>
          </cell>
        </row>
        <row r="1141">
          <cell r="A1141">
            <v>103011</v>
          </cell>
          <cell r="B1141" t="str">
            <v>South Nassau Communities Hospital</v>
          </cell>
          <cell r="C1141" t="str">
            <v>C</v>
          </cell>
          <cell r="D1141" t="str">
            <v>C</v>
          </cell>
          <cell r="E1141" t="str">
            <v>C</v>
          </cell>
        </row>
        <row r="1142">
          <cell r="A1142">
            <v>103559</v>
          </cell>
          <cell r="B1142" t="str">
            <v>McKenzie - Willamette Medical Center</v>
          </cell>
          <cell r="C1142" t="str">
            <v>C</v>
          </cell>
          <cell r="D1142" t="str">
            <v>C</v>
          </cell>
          <cell r="E1142" t="str">
            <v>C</v>
          </cell>
        </row>
        <row r="1143">
          <cell r="A1143">
            <v>102911</v>
          </cell>
          <cell r="B1143" t="str">
            <v>Albany Medical Center</v>
          </cell>
          <cell r="C1143" t="str">
            <v>B</v>
          </cell>
          <cell r="D1143" t="str">
            <v>B</v>
          </cell>
          <cell r="E1143" t="str">
            <v>Grade Pending</v>
          </cell>
        </row>
        <row r="1144">
          <cell r="A1144">
            <v>101269</v>
          </cell>
          <cell r="B1144" t="str">
            <v>OSF St. Anthony Medical Center</v>
          </cell>
          <cell r="C1144" t="str">
            <v>A</v>
          </cell>
          <cell r="D1144" t="str">
            <v>A</v>
          </cell>
          <cell r="E1144" t="str">
            <v>B</v>
          </cell>
        </row>
        <row r="1145">
          <cell r="A1145">
            <v>100318</v>
          </cell>
          <cell r="B1145" t="str">
            <v>San Gorgonio Memorial Hospital</v>
          </cell>
          <cell r="C1145" t="e">
            <v>#N/A</v>
          </cell>
          <cell r="D1145" t="str">
            <v>C</v>
          </cell>
          <cell r="E1145" t="str">
            <v>Grade Pending</v>
          </cell>
        </row>
        <row r="1146">
          <cell r="A1146">
            <v>106821</v>
          </cell>
          <cell r="B1146" t="str">
            <v>UHS - Binghamton General Hospital</v>
          </cell>
          <cell r="C1146" t="str">
            <v>C</v>
          </cell>
          <cell r="D1146" t="str">
            <v>C</v>
          </cell>
          <cell r="E1146" t="str">
            <v>C</v>
          </cell>
        </row>
        <row r="1147">
          <cell r="A1147">
            <v>103341</v>
          </cell>
          <cell r="B1147" t="str">
            <v>Pomerene Hospital</v>
          </cell>
          <cell r="C1147" t="str">
            <v>A</v>
          </cell>
          <cell r="D1147" t="str">
            <v>A</v>
          </cell>
          <cell r="E1147" t="str">
            <v>Unknown</v>
          </cell>
        </row>
        <row r="1148">
          <cell r="A1148">
            <v>100229</v>
          </cell>
          <cell r="B1148" t="str">
            <v>Saint Mary's Regional Medical Center</v>
          </cell>
          <cell r="C1148" t="str">
            <v>A</v>
          </cell>
          <cell r="D1148" t="str">
            <v>A</v>
          </cell>
          <cell r="E1148" t="str">
            <v>B</v>
          </cell>
        </row>
        <row r="1149">
          <cell r="A1149">
            <v>101160</v>
          </cell>
          <cell r="B1149" t="str">
            <v>Blessing Hospital</v>
          </cell>
          <cell r="C1149" t="str">
            <v>A</v>
          </cell>
          <cell r="D1149" t="str">
            <v>A</v>
          </cell>
          <cell r="E1149" t="str">
            <v>C</v>
          </cell>
        </row>
        <row r="1150">
          <cell r="A1150">
            <v>100762</v>
          </cell>
          <cell r="B1150" t="str">
            <v>William W Backus Hospital</v>
          </cell>
          <cell r="C1150" t="str">
            <v>C</v>
          </cell>
          <cell r="D1150" t="str">
            <v>C</v>
          </cell>
          <cell r="E1150" t="str">
            <v>C</v>
          </cell>
        </row>
        <row r="1151">
          <cell r="A1151">
            <v>101029</v>
          </cell>
          <cell r="B1151" t="str">
            <v>Coffee Regional Medical Center</v>
          </cell>
          <cell r="C1151" t="str">
            <v>B</v>
          </cell>
          <cell r="D1151" t="str">
            <v>B</v>
          </cell>
          <cell r="E1151" t="str">
            <v>C</v>
          </cell>
        </row>
        <row r="1152">
          <cell r="A1152">
            <v>101135</v>
          </cell>
          <cell r="B1152" t="str">
            <v>Saint Alphonsus Medical Center - Nampa</v>
          </cell>
          <cell r="C1152" t="str">
            <v>C</v>
          </cell>
          <cell r="D1152" t="str">
            <v>C</v>
          </cell>
          <cell r="E1152" t="str">
            <v>C</v>
          </cell>
        </row>
        <row r="1153">
          <cell r="A1153">
            <v>103638</v>
          </cell>
          <cell r="B1153" t="str">
            <v>Reading Hospital</v>
          </cell>
          <cell r="C1153" t="str">
            <v>A</v>
          </cell>
          <cell r="D1153" t="str">
            <v>B</v>
          </cell>
          <cell r="E1153" t="str">
            <v>A</v>
          </cell>
        </row>
        <row r="1154">
          <cell r="A1154">
            <v>101061</v>
          </cell>
          <cell r="B1154" t="str">
            <v>Redmond Regional Medical Center</v>
          </cell>
          <cell r="C1154" t="str">
            <v>B</v>
          </cell>
          <cell r="D1154" t="str">
            <v>B</v>
          </cell>
          <cell r="E1154" t="str">
            <v>B</v>
          </cell>
        </row>
        <row r="1155">
          <cell r="A1155">
            <v>102055</v>
          </cell>
          <cell r="B1155" t="str">
            <v>Massachusetts General Hospital</v>
          </cell>
          <cell r="C1155" t="str">
            <v>B</v>
          </cell>
          <cell r="D1155" t="str">
            <v>A</v>
          </cell>
          <cell r="E1155" t="str">
            <v>A</v>
          </cell>
        </row>
        <row r="1156">
          <cell r="A1156">
            <v>101828</v>
          </cell>
          <cell r="B1156" t="str">
            <v>West Jefferson Medical Center</v>
          </cell>
          <cell r="C1156" t="str">
            <v>B</v>
          </cell>
          <cell r="D1156" t="str">
            <v>B</v>
          </cell>
          <cell r="E1156" t="str">
            <v>C</v>
          </cell>
        </row>
        <row r="1157">
          <cell r="A1157">
            <v>102075</v>
          </cell>
          <cell r="B1157" t="str">
            <v>Tufts Medical Center</v>
          </cell>
          <cell r="C1157" t="str">
            <v>A</v>
          </cell>
          <cell r="D1157" t="str">
            <v>A</v>
          </cell>
          <cell r="E1157" t="str">
            <v>A</v>
          </cell>
        </row>
        <row r="1158">
          <cell r="A1158">
            <v>101277</v>
          </cell>
          <cell r="B1158" t="str">
            <v>Alexian Brothers Medical Center</v>
          </cell>
          <cell r="C1158" t="str">
            <v>A</v>
          </cell>
          <cell r="D1158" t="str">
            <v>A</v>
          </cell>
          <cell r="E1158" t="str">
            <v>A</v>
          </cell>
        </row>
        <row r="1159">
          <cell r="A1159">
            <v>100408</v>
          </cell>
          <cell r="B1159" t="str">
            <v>Sharp Chula Vista Medical Center</v>
          </cell>
          <cell r="C1159" t="str">
            <v>C</v>
          </cell>
          <cell r="D1159" t="str">
            <v>C</v>
          </cell>
          <cell r="E1159" t="str">
            <v>B</v>
          </cell>
        </row>
        <row r="1160">
          <cell r="A1160">
            <v>100694</v>
          </cell>
          <cell r="B1160" t="str">
            <v>Centura Health-Penrose St. Francis Health Services</v>
          </cell>
          <cell r="C1160" t="str">
            <v>B</v>
          </cell>
          <cell r="D1160" t="str">
            <v>B</v>
          </cell>
          <cell r="E1160" t="str">
            <v>C</v>
          </cell>
        </row>
        <row r="1161">
          <cell r="A1161">
            <v>101416</v>
          </cell>
          <cell r="B1161" t="str">
            <v>Dupont Hospital</v>
          </cell>
          <cell r="C1161" t="str">
            <v>B</v>
          </cell>
          <cell r="D1161" t="str">
            <v>B</v>
          </cell>
          <cell r="E1161" t="str">
            <v>A</v>
          </cell>
        </row>
        <row r="1162">
          <cell r="A1162">
            <v>104753</v>
          </cell>
          <cell r="B1162" t="str">
            <v>St. Joseph's Community Hospital of West Bend</v>
          </cell>
          <cell r="C1162" t="str">
            <v>B</v>
          </cell>
          <cell r="D1162" t="str">
            <v>A</v>
          </cell>
          <cell r="E1162" t="str">
            <v>B</v>
          </cell>
        </row>
        <row r="1163">
          <cell r="A1163">
            <v>102256</v>
          </cell>
          <cell r="B1163" t="str">
            <v>Lake Region Healthcare</v>
          </cell>
          <cell r="C1163" t="str">
            <v>B</v>
          </cell>
          <cell r="D1163" t="str">
            <v>A</v>
          </cell>
          <cell r="E1163" t="str">
            <v>B</v>
          </cell>
        </row>
        <row r="1164">
          <cell r="A1164">
            <v>103276</v>
          </cell>
          <cell r="B1164" t="str">
            <v>Parma Community General Hospital</v>
          </cell>
          <cell r="C1164" t="str">
            <v>B</v>
          </cell>
          <cell r="D1164" t="str">
            <v>B</v>
          </cell>
          <cell r="E1164" t="str">
            <v>C</v>
          </cell>
        </row>
        <row r="1165">
          <cell r="A1165">
            <v>104264</v>
          </cell>
          <cell r="B1165" t="str">
            <v>Abilene Regional Medical Center</v>
          </cell>
          <cell r="C1165" t="str">
            <v>B</v>
          </cell>
          <cell r="D1165" t="str">
            <v>B</v>
          </cell>
          <cell r="E1165" t="str">
            <v>A</v>
          </cell>
        </row>
        <row r="1166">
          <cell r="A1166">
            <v>100061</v>
          </cell>
          <cell r="B1166" t="str">
            <v>DCH Regional Medical Center</v>
          </cell>
          <cell r="C1166" t="str">
            <v>B</v>
          </cell>
          <cell r="D1166" t="str">
            <v>C</v>
          </cell>
          <cell r="E1166" t="str">
            <v>C</v>
          </cell>
        </row>
        <row r="1167">
          <cell r="A1167">
            <v>102818</v>
          </cell>
          <cell r="B1167" t="str">
            <v>Ocean Medical Center</v>
          </cell>
          <cell r="C1167" t="str">
            <v>C</v>
          </cell>
          <cell r="D1167" t="str">
            <v>C</v>
          </cell>
          <cell r="E1167" t="str">
            <v>B</v>
          </cell>
        </row>
        <row r="1168">
          <cell r="A1168">
            <v>102757</v>
          </cell>
          <cell r="B1168" t="str">
            <v>Parkland Medical Center</v>
          </cell>
          <cell r="C1168" t="str">
            <v>C</v>
          </cell>
          <cell r="D1168" t="str">
            <v>B</v>
          </cell>
          <cell r="E1168" t="str">
            <v>A</v>
          </cell>
        </row>
        <row r="1169">
          <cell r="A1169">
            <v>103980</v>
          </cell>
          <cell r="B1169" t="str">
            <v>Williamson Medical Center</v>
          </cell>
          <cell r="C1169" t="str">
            <v>C</v>
          </cell>
          <cell r="D1169" t="str">
            <v>B</v>
          </cell>
          <cell r="E1169" t="str">
            <v>A</v>
          </cell>
        </row>
        <row r="1170">
          <cell r="A1170">
            <v>103446</v>
          </cell>
          <cell r="B1170" t="str">
            <v>Claremore Regional Hospital</v>
          </cell>
          <cell r="C1170" t="str">
            <v>C</v>
          </cell>
          <cell r="D1170" t="str">
            <v>B</v>
          </cell>
          <cell r="E1170" t="str">
            <v>A</v>
          </cell>
        </row>
        <row r="1171">
          <cell r="A1171">
            <v>103962</v>
          </cell>
          <cell r="B1171" t="str">
            <v>Jackson-Madison County General Hospital</v>
          </cell>
          <cell r="C1171" t="str">
            <v>C</v>
          </cell>
          <cell r="D1171" t="str">
            <v>C</v>
          </cell>
          <cell r="E1171" t="str">
            <v>C</v>
          </cell>
        </row>
        <row r="1172">
          <cell r="A1172">
            <v>100838</v>
          </cell>
          <cell r="B1172" t="str">
            <v>Florida Hospital Fish Memorial</v>
          </cell>
          <cell r="C1172" t="str">
            <v>A</v>
          </cell>
          <cell r="D1172" t="str">
            <v>A</v>
          </cell>
          <cell r="E1172" t="str">
            <v>B</v>
          </cell>
        </row>
        <row r="1173">
          <cell r="A1173">
            <v>100918</v>
          </cell>
          <cell r="B1173" t="str">
            <v>Memorial Hospital Pembroke</v>
          </cell>
          <cell r="C1173" t="str">
            <v>C</v>
          </cell>
          <cell r="D1173" t="str">
            <v>C</v>
          </cell>
          <cell r="E1173" t="str">
            <v>C</v>
          </cell>
        </row>
        <row r="1174">
          <cell r="A1174">
            <v>104133</v>
          </cell>
          <cell r="B1174" t="str">
            <v>North Hills Hospital</v>
          </cell>
          <cell r="C1174" t="str">
            <v>C</v>
          </cell>
          <cell r="D1174" t="str">
            <v>C</v>
          </cell>
          <cell r="E1174" t="str">
            <v>C</v>
          </cell>
        </row>
        <row r="1175">
          <cell r="A1175">
            <v>100523</v>
          </cell>
          <cell r="B1175" t="str">
            <v>John Muir Medical Center Concord Campus</v>
          </cell>
          <cell r="C1175" t="str">
            <v>A</v>
          </cell>
          <cell r="D1175" t="str">
            <v>A</v>
          </cell>
          <cell r="E1175" t="str">
            <v>A</v>
          </cell>
        </row>
        <row r="1176">
          <cell r="A1176">
            <v>101016</v>
          </cell>
          <cell r="B1176" t="str">
            <v>Houston Medical Center</v>
          </cell>
          <cell r="C1176" t="str">
            <v>C</v>
          </cell>
          <cell r="D1176" t="str">
            <v>C</v>
          </cell>
          <cell r="E1176" t="str">
            <v>C</v>
          </cell>
        </row>
        <row r="1177">
          <cell r="A1177">
            <v>102738</v>
          </cell>
          <cell r="B1177" t="str">
            <v>MountainView Hospital</v>
          </cell>
          <cell r="C1177" t="str">
            <v>B</v>
          </cell>
          <cell r="D1177" t="str">
            <v>B</v>
          </cell>
          <cell r="E1177" t="str">
            <v>B</v>
          </cell>
        </row>
        <row r="1178">
          <cell r="A1178">
            <v>100444</v>
          </cell>
          <cell r="B1178" t="str">
            <v>Mercy Hospitals of Bakersfield</v>
          </cell>
          <cell r="C1178" t="str">
            <v>B</v>
          </cell>
          <cell r="D1178" t="str">
            <v>B</v>
          </cell>
          <cell r="E1178" t="str">
            <v>C</v>
          </cell>
        </row>
        <row r="1179">
          <cell r="A1179">
            <v>102111</v>
          </cell>
          <cell r="B1179" t="str">
            <v>Spectrum Health United Hospital</v>
          </cell>
          <cell r="C1179" t="str">
            <v>A</v>
          </cell>
          <cell r="D1179" t="str">
            <v>A</v>
          </cell>
          <cell r="E1179" t="str">
            <v>Unknown</v>
          </cell>
        </row>
        <row r="1180">
          <cell r="A1180">
            <v>101808</v>
          </cell>
          <cell r="B1180" t="str">
            <v>Thibodaux Regional Medical Center</v>
          </cell>
          <cell r="C1180" t="str">
            <v>B</v>
          </cell>
          <cell r="D1180" t="str">
            <v>B</v>
          </cell>
          <cell r="E1180" t="str">
            <v>B</v>
          </cell>
        </row>
        <row r="1181">
          <cell r="A1181">
            <v>101193</v>
          </cell>
          <cell r="B1181" t="str">
            <v>Loretto Hospital</v>
          </cell>
          <cell r="C1181" t="str">
            <v>B</v>
          </cell>
          <cell r="D1181" t="str">
            <v>F</v>
          </cell>
          <cell r="E1181" t="str">
            <v>Grade Pending</v>
          </cell>
        </row>
        <row r="1182">
          <cell r="A1182">
            <v>102742</v>
          </cell>
          <cell r="B1182" t="str">
            <v>Southern Hills Hospital and Medical Center</v>
          </cell>
          <cell r="C1182" t="str">
            <v>B</v>
          </cell>
          <cell r="D1182" t="str">
            <v>B</v>
          </cell>
          <cell r="E1182" t="str">
            <v>A</v>
          </cell>
        </row>
        <row r="1183">
          <cell r="A1183">
            <v>104628</v>
          </cell>
          <cell r="B1183" t="str">
            <v>Providence Holy Family Hospital</v>
          </cell>
          <cell r="C1183" t="str">
            <v>C</v>
          </cell>
          <cell r="D1183" t="str">
            <v>C</v>
          </cell>
          <cell r="E1183" t="str">
            <v>C</v>
          </cell>
        </row>
        <row r="1184">
          <cell r="A1184">
            <v>100097</v>
          </cell>
          <cell r="B1184" t="str">
            <v>Shoals Hospital</v>
          </cell>
          <cell r="C1184" t="str">
            <v>C</v>
          </cell>
          <cell r="D1184" t="str">
            <v>C</v>
          </cell>
          <cell r="E1184" t="str">
            <v>B</v>
          </cell>
        </row>
        <row r="1185">
          <cell r="A1185">
            <v>103728</v>
          </cell>
          <cell r="B1185" t="str">
            <v>Hazleton General Hospital</v>
          </cell>
          <cell r="C1185" t="str">
            <v>B</v>
          </cell>
          <cell r="D1185" t="str">
            <v>C</v>
          </cell>
          <cell r="E1185" t="str">
            <v>C</v>
          </cell>
        </row>
        <row r="1186">
          <cell r="A1186">
            <v>100754</v>
          </cell>
          <cell r="B1186" t="str">
            <v>New Milford Hospital</v>
          </cell>
          <cell r="C1186" t="str">
            <v>C</v>
          </cell>
          <cell r="D1186" t="str">
            <v>C</v>
          </cell>
          <cell r="E1186" t="str">
            <v>C</v>
          </cell>
        </row>
        <row r="1187">
          <cell r="A1187">
            <v>103272</v>
          </cell>
          <cell r="B1187" t="str">
            <v>St. Vincent Charity Medical Center</v>
          </cell>
          <cell r="C1187" t="str">
            <v>C</v>
          </cell>
          <cell r="D1187" t="str">
            <v>B</v>
          </cell>
          <cell r="E1187" t="str">
            <v>A</v>
          </cell>
        </row>
        <row r="1188">
          <cell r="A1188">
            <v>101154</v>
          </cell>
          <cell r="B1188" t="str">
            <v>Presence St. Joseph Medical Center</v>
          </cell>
          <cell r="C1188" t="str">
            <v>A</v>
          </cell>
          <cell r="D1188" t="str">
            <v>A</v>
          </cell>
          <cell r="E1188" t="str">
            <v>A</v>
          </cell>
        </row>
        <row r="1189">
          <cell r="A1189">
            <v>100411</v>
          </cell>
          <cell r="B1189" t="str">
            <v>Anaheim Regional Medical Center</v>
          </cell>
          <cell r="C1189" t="str">
            <v>C</v>
          </cell>
          <cell r="D1189" t="str">
            <v>B</v>
          </cell>
          <cell r="E1189" t="str">
            <v>B</v>
          </cell>
        </row>
        <row r="1190">
          <cell r="A1190">
            <v>100167</v>
          </cell>
          <cell r="B1190" t="str">
            <v>BANNER BAYWOOD MEDICAL CENTER</v>
          </cell>
          <cell r="C1190" t="str">
            <v>B</v>
          </cell>
          <cell r="D1190" t="str">
            <v>B</v>
          </cell>
          <cell r="E1190" t="str">
            <v>A</v>
          </cell>
        </row>
        <row r="1191">
          <cell r="A1191">
            <v>100892</v>
          </cell>
          <cell r="B1191" t="str">
            <v>Florida Hospital Tampa</v>
          </cell>
          <cell r="C1191" t="str">
            <v>C</v>
          </cell>
          <cell r="D1191" t="str">
            <v>C</v>
          </cell>
          <cell r="E1191" t="str">
            <v>C</v>
          </cell>
        </row>
        <row r="1192">
          <cell r="A1192">
            <v>102294</v>
          </cell>
          <cell r="B1192" t="str">
            <v>HealthEast St. John's Hospital</v>
          </cell>
          <cell r="C1192" t="str">
            <v>B</v>
          </cell>
          <cell r="D1192" t="str">
            <v>B</v>
          </cell>
          <cell r="E1192" t="str">
            <v>B</v>
          </cell>
        </row>
        <row r="1193">
          <cell r="A1193">
            <v>104698</v>
          </cell>
          <cell r="B1193" t="str">
            <v>Raleigh General Hospital</v>
          </cell>
          <cell r="C1193" t="str">
            <v>A</v>
          </cell>
          <cell r="D1193" t="str">
            <v>B</v>
          </cell>
          <cell r="E1193" t="str">
            <v>B</v>
          </cell>
        </row>
        <row r="1194">
          <cell r="A1194">
            <v>104551</v>
          </cell>
          <cell r="B1194" t="str">
            <v>Bedford Memorial Hospital</v>
          </cell>
          <cell r="C1194" t="e">
            <v>#N/A</v>
          </cell>
          <cell r="D1194" t="str">
            <v>B</v>
          </cell>
          <cell r="E1194" t="str">
            <v>B</v>
          </cell>
        </row>
        <row r="1195">
          <cell r="A1195">
            <v>103733</v>
          </cell>
          <cell r="B1195" t="str">
            <v>Lankenau Medical Center</v>
          </cell>
          <cell r="C1195" t="str">
            <v>B</v>
          </cell>
          <cell r="D1195" t="str">
            <v>B</v>
          </cell>
          <cell r="E1195" t="str">
            <v>A</v>
          </cell>
        </row>
        <row r="1196">
          <cell r="A1196">
            <v>100511</v>
          </cell>
          <cell r="B1196" t="str">
            <v>Doctors Medical Center of Modesto</v>
          </cell>
          <cell r="C1196" t="str">
            <v>C</v>
          </cell>
          <cell r="D1196" t="str">
            <v>C</v>
          </cell>
          <cell r="E1196" t="str">
            <v>B</v>
          </cell>
        </row>
        <row r="1197">
          <cell r="A1197">
            <v>100853</v>
          </cell>
          <cell r="B1197" t="str">
            <v>Lake Wales Medical Center</v>
          </cell>
          <cell r="C1197" t="str">
            <v>B</v>
          </cell>
          <cell r="D1197" t="str">
            <v>C</v>
          </cell>
          <cell r="E1197" t="str">
            <v>C</v>
          </cell>
        </row>
        <row r="1198">
          <cell r="A1198">
            <v>100228</v>
          </cell>
          <cell r="B1198" t="str">
            <v>Arkansas Methodist Medical Center</v>
          </cell>
          <cell r="C1198" t="str">
            <v>A</v>
          </cell>
          <cell r="D1198" t="str">
            <v>B</v>
          </cell>
          <cell r="E1198" t="str">
            <v>B</v>
          </cell>
        </row>
        <row r="1199">
          <cell r="A1199">
            <v>104683</v>
          </cell>
          <cell r="B1199" t="str">
            <v>Saint Francis Hospital</v>
          </cell>
          <cell r="C1199" t="str">
            <v>C</v>
          </cell>
          <cell r="D1199" t="str">
            <v>C</v>
          </cell>
          <cell r="E1199" t="str">
            <v>C</v>
          </cell>
        </row>
        <row r="1200">
          <cell r="A1200">
            <v>100465</v>
          </cell>
          <cell r="B1200" t="str">
            <v>University of California Irvine Medical Center</v>
          </cell>
          <cell r="C1200" t="str">
            <v>B</v>
          </cell>
          <cell r="D1200" t="str">
            <v>B</v>
          </cell>
          <cell r="E1200" t="str">
            <v>A</v>
          </cell>
        </row>
        <row r="1201">
          <cell r="A1201">
            <v>104525</v>
          </cell>
          <cell r="B1201" t="str">
            <v>Smyth County Community Hospital</v>
          </cell>
          <cell r="C1201" t="str">
            <v>B</v>
          </cell>
          <cell r="D1201" t="str">
            <v>B</v>
          </cell>
          <cell r="E1201" t="str">
            <v>Unknown</v>
          </cell>
        </row>
        <row r="1202">
          <cell r="A1202">
            <v>100683</v>
          </cell>
          <cell r="B1202" t="str">
            <v>Presbyterian-St. Luke's Medical Center</v>
          </cell>
          <cell r="C1202" t="str">
            <v>C</v>
          </cell>
          <cell r="D1202" t="str">
            <v>C</v>
          </cell>
          <cell r="E1202" t="str">
            <v>B</v>
          </cell>
        </row>
        <row r="1203">
          <cell r="A1203">
            <v>102250</v>
          </cell>
          <cell r="B1203" t="str">
            <v>United Hospital of St. Paul</v>
          </cell>
          <cell r="C1203" t="str">
            <v>A</v>
          </cell>
          <cell r="D1203" t="str">
            <v>A</v>
          </cell>
          <cell r="E1203" t="str">
            <v>A</v>
          </cell>
        </row>
        <row r="1204">
          <cell r="A1204">
            <v>103061</v>
          </cell>
          <cell r="B1204" t="str">
            <v>Strong Memorial Hospital of the University of Rochester</v>
          </cell>
          <cell r="C1204" t="str">
            <v>B</v>
          </cell>
          <cell r="D1204" t="str">
            <v>A</v>
          </cell>
          <cell r="E1204" t="str">
            <v>C</v>
          </cell>
        </row>
        <row r="1205">
          <cell r="A1205">
            <v>102817</v>
          </cell>
          <cell r="B1205" t="str">
            <v>Overlook Medical Center</v>
          </cell>
          <cell r="C1205" t="str">
            <v>B</v>
          </cell>
          <cell r="D1205" t="str">
            <v>B</v>
          </cell>
          <cell r="E1205" t="str">
            <v>B</v>
          </cell>
        </row>
        <row r="1206">
          <cell r="A1206">
            <v>100789</v>
          </cell>
          <cell r="B1206" t="str">
            <v>Shands Jacksonville Medical Center</v>
          </cell>
          <cell r="C1206" t="str">
            <v>B</v>
          </cell>
          <cell r="D1206" t="str">
            <v>A</v>
          </cell>
          <cell r="E1206" t="str">
            <v>C</v>
          </cell>
        </row>
        <row r="1207">
          <cell r="A1207">
            <v>103902</v>
          </cell>
          <cell r="B1207" t="str">
            <v>Grand Strand Regional Medical Center</v>
          </cell>
          <cell r="C1207" t="str">
            <v>C</v>
          </cell>
          <cell r="D1207" t="str">
            <v>C</v>
          </cell>
          <cell r="E1207" t="str">
            <v>A</v>
          </cell>
        </row>
        <row r="1208">
          <cell r="A1208">
            <v>209029</v>
          </cell>
          <cell r="B1208" t="str">
            <v>North Shore Medical Center - Salem Hospital</v>
          </cell>
          <cell r="C1208" t="str">
            <v>B</v>
          </cell>
          <cell r="D1208" t="str">
            <v>A</v>
          </cell>
          <cell r="E1208" t="str">
            <v>A</v>
          </cell>
        </row>
        <row r="1209">
          <cell r="A1209">
            <v>102062</v>
          </cell>
          <cell r="B1209" t="str">
            <v>Beth Israel Deaconess Hospital - Needham</v>
          </cell>
          <cell r="C1209" t="str">
            <v>A</v>
          </cell>
          <cell r="D1209" t="str">
            <v>A</v>
          </cell>
          <cell r="E1209" t="str">
            <v>B</v>
          </cell>
        </row>
        <row r="1210">
          <cell r="A1210">
            <v>100482</v>
          </cell>
          <cell r="B1210" t="str">
            <v>Citrus Valley Medical Center Inter-Community Campus</v>
          </cell>
          <cell r="C1210" t="str">
            <v>C</v>
          </cell>
          <cell r="D1210" t="str">
            <v>C</v>
          </cell>
          <cell r="E1210" t="str">
            <v>C</v>
          </cell>
        </row>
        <row r="1211">
          <cell r="A1211">
            <v>101720</v>
          </cell>
          <cell r="B1211" t="str">
            <v>Murray-Calloway County Hospital</v>
          </cell>
          <cell r="C1211" t="str">
            <v>C</v>
          </cell>
          <cell r="D1211" t="str">
            <v>C</v>
          </cell>
          <cell r="E1211" t="str">
            <v>C</v>
          </cell>
        </row>
        <row r="1212">
          <cell r="A1212">
            <v>104454</v>
          </cell>
          <cell r="B1212" t="str">
            <v>MOUNTAIN VIEW HOSPITAL</v>
          </cell>
          <cell r="C1212" t="str">
            <v>B</v>
          </cell>
          <cell r="D1212" t="str">
            <v>B</v>
          </cell>
          <cell r="E1212" t="str">
            <v>A</v>
          </cell>
        </row>
        <row r="1213">
          <cell r="A1213">
            <v>100901</v>
          </cell>
          <cell r="B1213" t="str">
            <v>Northwest Medical Center</v>
          </cell>
          <cell r="C1213" t="str">
            <v>A</v>
          </cell>
          <cell r="D1213" t="str">
            <v>A</v>
          </cell>
          <cell r="E1213" t="str">
            <v>A</v>
          </cell>
        </row>
        <row r="1214">
          <cell r="A1214">
            <v>103304</v>
          </cell>
          <cell r="B1214" t="str">
            <v>Mercy St. Charles Hospital</v>
          </cell>
          <cell r="C1214" t="str">
            <v>A</v>
          </cell>
          <cell r="D1214" t="str">
            <v>A</v>
          </cell>
          <cell r="E1214" t="str">
            <v>A</v>
          </cell>
        </row>
        <row r="1215">
          <cell r="A1215">
            <v>102496</v>
          </cell>
          <cell r="B1215" t="str">
            <v>SSM St. Clare Health Center</v>
          </cell>
          <cell r="C1215" t="str">
            <v>A</v>
          </cell>
          <cell r="D1215" t="str">
            <v>A</v>
          </cell>
          <cell r="E1215" t="str">
            <v>C</v>
          </cell>
        </row>
        <row r="1216">
          <cell r="A1216">
            <v>102259</v>
          </cell>
          <cell r="B1216" t="str">
            <v>Abbott Northwestern Hospital</v>
          </cell>
          <cell r="C1216" t="str">
            <v>A</v>
          </cell>
          <cell r="D1216" t="str">
            <v>A</v>
          </cell>
          <cell r="E1216" t="str">
            <v>A</v>
          </cell>
        </row>
        <row r="1217">
          <cell r="A1217">
            <v>104510</v>
          </cell>
          <cell r="B1217" t="str">
            <v>Bon Secours DePaul Medical Center</v>
          </cell>
          <cell r="C1217" t="str">
            <v>B</v>
          </cell>
          <cell r="D1217" t="str">
            <v>A</v>
          </cell>
          <cell r="E1217" t="str">
            <v>B</v>
          </cell>
        </row>
        <row r="1218">
          <cell r="A1218">
            <v>104605</v>
          </cell>
          <cell r="B1218" t="str">
            <v>St. Clare Hospital</v>
          </cell>
          <cell r="C1218" t="str">
            <v>B</v>
          </cell>
          <cell r="D1218" t="str">
            <v>B</v>
          </cell>
          <cell r="E1218" t="str">
            <v>B</v>
          </cell>
        </row>
        <row r="1219">
          <cell r="A1219">
            <v>101880</v>
          </cell>
          <cell r="B1219" t="str">
            <v>LAKEVIEW REGIONAL MEDICAL CENTER</v>
          </cell>
          <cell r="C1219" t="str">
            <v>B</v>
          </cell>
          <cell r="D1219" t="str">
            <v>B</v>
          </cell>
          <cell r="E1219" t="str">
            <v>B</v>
          </cell>
        </row>
        <row r="1220">
          <cell r="A1220">
            <v>101499</v>
          </cell>
          <cell r="B1220" t="str">
            <v>Trinity Bettendorf</v>
          </cell>
          <cell r="C1220" t="str">
            <v>A</v>
          </cell>
          <cell r="D1220" t="str">
            <v>A</v>
          </cell>
          <cell r="E1220" t="str">
            <v>A</v>
          </cell>
        </row>
        <row r="1221">
          <cell r="A1221">
            <v>100399</v>
          </cell>
          <cell r="B1221" t="str">
            <v>Mission Hospital Laguna Beach</v>
          </cell>
          <cell r="C1221" t="str">
            <v>B</v>
          </cell>
          <cell r="D1221" t="str">
            <v>A</v>
          </cell>
          <cell r="E1221" t="str">
            <v>Unknown</v>
          </cell>
        </row>
        <row r="1222">
          <cell r="A1222">
            <v>100551</v>
          </cell>
          <cell r="B1222" t="str">
            <v>Mission Hospital Regional Medical Center</v>
          </cell>
          <cell r="C1222" t="str">
            <v>B</v>
          </cell>
          <cell r="D1222" t="str">
            <v>A</v>
          </cell>
          <cell r="E1222" t="str">
            <v>C</v>
          </cell>
        </row>
        <row r="1223">
          <cell r="A1223">
            <v>102476</v>
          </cell>
          <cell r="B1223" t="str">
            <v>Capital Region Medical Center</v>
          </cell>
          <cell r="C1223" t="str">
            <v>B</v>
          </cell>
          <cell r="D1223" t="str">
            <v>B</v>
          </cell>
          <cell r="E1223" t="str">
            <v>B</v>
          </cell>
        </row>
        <row r="1224">
          <cell r="A1224">
            <v>102422</v>
          </cell>
          <cell r="B1224" t="str">
            <v>GARDEN PARK MEDICAL CENTER</v>
          </cell>
          <cell r="C1224" t="str">
            <v>B</v>
          </cell>
          <cell r="D1224" t="str">
            <v>A</v>
          </cell>
          <cell r="E1224" t="str">
            <v>A</v>
          </cell>
        </row>
        <row r="1225">
          <cell r="A1225">
            <v>102276</v>
          </cell>
          <cell r="B1225" t="str">
            <v>Essentia Health St. Mary's</v>
          </cell>
          <cell r="C1225" t="str">
            <v>D</v>
          </cell>
          <cell r="D1225" t="str">
            <v>D</v>
          </cell>
          <cell r="E1225" t="str">
            <v>Unknown</v>
          </cell>
        </row>
        <row r="1226">
          <cell r="A1226">
            <v>104051</v>
          </cell>
          <cell r="B1226" t="str">
            <v>Indian Path Medical Center</v>
          </cell>
          <cell r="C1226" t="str">
            <v>C</v>
          </cell>
          <cell r="D1226" t="str">
            <v>B</v>
          </cell>
          <cell r="E1226" t="str">
            <v>C</v>
          </cell>
        </row>
        <row r="1227">
          <cell r="A1227">
            <v>101840</v>
          </cell>
          <cell r="B1227" t="str">
            <v>Our Lady of the Lake Regional Medical Center</v>
          </cell>
          <cell r="C1227" t="str">
            <v>B</v>
          </cell>
          <cell r="D1227" t="str">
            <v>C</v>
          </cell>
          <cell r="E1227" t="str">
            <v>C</v>
          </cell>
        </row>
        <row r="1228">
          <cell r="A1228">
            <v>102868</v>
          </cell>
          <cell r="B1228" t="str">
            <v>PRESBYTERIAN HOSPITAL</v>
          </cell>
          <cell r="C1228" t="str">
            <v>B</v>
          </cell>
          <cell r="D1228" t="str">
            <v>B</v>
          </cell>
          <cell r="E1228" t="str">
            <v>A</v>
          </cell>
        </row>
        <row r="1229">
          <cell r="A1229">
            <v>104344</v>
          </cell>
          <cell r="B1229" t="str">
            <v>Corpus Christi Medical Center</v>
          </cell>
          <cell r="C1229" t="str">
            <v>C</v>
          </cell>
          <cell r="D1229" t="str">
            <v>C</v>
          </cell>
          <cell r="E1229" t="str">
            <v>C</v>
          </cell>
        </row>
        <row r="1230">
          <cell r="A1230">
            <v>100473</v>
          </cell>
          <cell r="B1230" t="str">
            <v>Marin General Hospital</v>
          </cell>
          <cell r="C1230" t="str">
            <v>C</v>
          </cell>
          <cell r="D1230" t="str">
            <v>B</v>
          </cell>
          <cell r="E1230" t="str">
            <v>A</v>
          </cell>
        </row>
        <row r="1231">
          <cell r="A1231">
            <v>103687</v>
          </cell>
          <cell r="B1231" t="str">
            <v>UPMC Bedford Memorial</v>
          </cell>
          <cell r="C1231" t="str">
            <v>C</v>
          </cell>
          <cell r="D1231" t="str">
            <v>B</v>
          </cell>
          <cell r="E1231" t="str">
            <v>A</v>
          </cell>
        </row>
        <row r="1232">
          <cell r="A1232">
            <v>104517</v>
          </cell>
          <cell r="B1232" t="str">
            <v>Centra Lynchburg General Hospital</v>
          </cell>
          <cell r="C1232" t="str">
            <v>C</v>
          </cell>
          <cell r="D1232" t="str">
            <v>C</v>
          </cell>
          <cell r="E1232" t="str">
            <v>A</v>
          </cell>
        </row>
        <row r="1233">
          <cell r="A1233">
            <v>208975</v>
          </cell>
          <cell r="B1233" t="str">
            <v>Centra Virginia Baptist Hospital</v>
          </cell>
          <cell r="C1233" t="str">
            <v>C</v>
          </cell>
          <cell r="D1233" t="str">
            <v>C</v>
          </cell>
          <cell r="E1233" t="str">
            <v>Unknown</v>
          </cell>
        </row>
        <row r="1234">
          <cell r="A1234">
            <v>103620</v>
          </cell>
          <cell r="B1234" t="str">
            <v>Jameson Hospital</v>
          </cell>
          <cell r="C1234" t="str">
            <v>C</v>
          </cell>
          <cell r="D1234" t="str">
            <v>C</v>
          </cell>
          <cell r="E1234" t="str">
            <v>C</v>
          </cell>
        </row>
        <row r="1235">
          <cell r="A1235">
            <v>101276</v>
          </cell>
          <cell r="B1235" t="str">
            <v>Northwest Community Hospital</v>
          </cell>
          <cell r="C1235" t="str">
            <v>A</v>
          </cell>
          <cell r="D1235" t="str">
            <v>A</v>
          </cell>
          <cell r="E1235" t="str">
            <v>A</v>
          </cell>
        </row>
        <row r="1236">
          <cell r="A1236">
            <v>104632</v>
          </cell>
          <cell r="B1236" t="str">
            <v>St. Joseph Medical Center of Tacoma</v>
          </cell>
          <cell r="C1236" t="str">
            <v>B</v>
          </cell>
          <cell r="D1236" t="str">
            <v>B</v>
          </cell>
          <cell r="E1236" t="str">
            <v>B</v>
          </cell>
        </row>
        <row r="1237">
          <cell r="A1237">
            <v>102430</v>
          </cell>
          <cell r="B1237" t="str">
            <v>River Oaks Hospital</v>
          </cell>
          <cell r="C1237" t="e">
            <v>#N/A</v>
          </cell>
          <cell r="D1237" t="e">
            <v>#N/A</v>
          </cell>
          <cell r="E1237" t="e">
            <v>#N/A</v>
          </cell>
        </row>
        <row r="1238">
          <cell r="A1238">
            <v>154196</v>
          </cell>
          <cell r="B1238" t="str">
            <v>Florida Hospital East Orlando</v>
          </cell>
          <cell r="C1238" t="str">
            <v>B</v>
          </cell>
          <cell r="D1238" t="str">
            <v>B</v>
          </cell>
          <cell r="E1238" t="str">
            <v>B</v>
          </cell>
        </row>
        <row r="1239">
          <cell r="A1239">
            <v>103671</v>
          </cell>
          <cell r="B1239" t="str">
            <v>Holy Redeemer Hospital and Medical Center</v>
          </cell>
          <cell r="C1239" t="str">
            <v>B</v>
          </cell>
          <cell r="D1239" t="str">
            <v>B</v>
          </cell>
          <cell r="E1239" t="str">
            <v>A</v>
          </cell>
        </row>
        <row r="1240">
          <cell r="A1240">
            <v>101874</v>
          </cell>
          <cell r="B1240" t="str">
            <v>Glenwood Regional Medical Center</v>
          </cell>
          <cell r="C1240" t="str">
            <v>B</v>
          </cell>
          <cell r="D1240" t="str">
            <v>B</v>
          </cell>
          <cell r="E1240" t="str">
            <v>B</v>
          </cell>
        </row>
        <row r="1241">
          <cell r="A1241">
            <v>224024</v>
          </cell>
          <cell r="B1241" t="str">
            <v>Einstein Medical Center - Elkins Park</v>
          </cell>
          <cell r="C1241" t="e">
            <v>#N/A</v>
          </cell>
          <cell r="D1241" t="e">
            <v>#N/A</v>
          </cell>
          <cell r="E1241" t="e">
            <v>#N/A</v>
          </cell>
        </row>
        <row r="1242">
          <cell r="A1242">
            <v>103702</v>
          </cell>
          <cell r="B1242" t="str">
            <v>Einstein Medical Center Philadelphia</v>
          </cell>
          <cell r="C1242" t="str">
            <v>C</v>
          </cell>
          <cell r="D1242" t="str">
            <v>C</v>
          </cell>
          <cell r="E1242" t="str">
            <v>C</v>
          </cell>
        </row>
        <row r="1243">
          <cell r="A1243">
            <v>104764</v>
          </cell>
          <cell r="B1243" t="str">
            <v>St. Agnes Hospital</v>
          </cell>
          <cell r="C1243" t="str">
            <v>C</v>
          </cell>
          <cell r="D1243" t="str">
            <v>C</v>
          </cell>
          <cell r="E1243" t="str">
            <v>B</v>
          </cell>
        </row>
        <row r="1244">
          <cell r="A1244">
            <v>101115</v>
          </cell>
          <cell r="B1244" t="str">
            <v>Castle Medical Center</v>
          </cell>
          <cell r="C1244" t="str">
            <v>B</v>
          </cell>
          <cell r="D1244" t="str">
            <v>B</v>
          </cell>
          <cell r="E1244" t="str">
            <v>B</v>
          </cell>
        </row>
        <row r="1245">
          <cell r="A1245">
            <v>101487</v>
          </cell>
          <cell r="B1245" t="str">
            <v>Great River Medical Center</v>
          </cell>
          <cell r="C1245" t="str">
            <v>C</v>
          </cell>
          <cell r="D1245" t="str">
            <v>C</v>
          </cell>
          <cell r="E1245" t="str">
            <v>Unknown</v>
          </cell>
        </row>
        <row r="1246">
          <cell r="A1246">
            <v>103163</v>
          </cell>
          <cell r="B1246" t="str">
            <v>Carolinas Medical Center</v>
          </cell>
          <cell r="C1246" t="str">
            <v>B</v>
          </cell>
          <cell r="D1246" t="str">
            <v>B</v>
          </cell>
          <cell r="E1246" t="str">
            <v>C</v>
          </cell>
        </row>
        <row r="1247">
          <cell r="A1247">
            <v>154124</v>
          </cell>
          <cell r="B1247" t="str">
            <v>Virtua Marlton Hospital</v>
          </cell>
          <cell r="C1247" t="str">
            <v>B</v>
          </cell>
          <cell r="D1247" t="str">
            <v>B</v>
          </cell>
          <cell r="E1247" t="str">
            <v>B</v>
          </cell>
        </row>
        <row r="1248">
          <cell r="A1248">
            <v>102290</v>
          </cell>
          <cell r="B1248" t="str">
            <v>Hutchinson Area Health Care</v>
          </cell>
          <cell r="C1248" t="str">
            <v>B</v>
          </cell>
          <cell r="D1248" t="str">
            <v>A</v>
          </cell>
          <cell r="E1248" t="str">
            <v>B</v>
          </cell>
        </row>
        <row r="1249">
          <cell r="A1249">
            <v>101859</v>
          </cell>
          <cell r="B1249" t="str">
            <v>Earl K. Long Medical Center</v>
          </cell>
          <cell r="C1249" t="str">
            <v>B</v>
          </cell>
          <cell r="D1249" t="str">
            <v>B</v>
          </cell>
          <cell r="E1249" t="str">
            <v>C</v>
          </cell>
        </row>
        <row r="1250">
          <cell r="A1250">
            <v>104352</v>
          </cell>
          <cell r="B1250" t="str">
            <v>ST. DAVID'S NORTH AUSTIN MEDICAL CENTER</v>
          </cell>
          <cell r="C1250" t="str">
            <v>A</v>
          </cell>
          <cell r="D1250" t="str">
            <v>A</v>
          </cell>
          <cell r="E1250" t="str">
            <v>A</v>
          </cell>
        </row>
        <row r="1251">
          <cell r="A1251">
            <v>104221</v>
          </cell>
          <cell r="B1251" t="str">
            <v>THE METHODIST HOSPITAL</v>
          </cell>
          <cell r="C1251" t="str">
            <v>A</v>
          </cell>
          <cell r="D1251" t="str">
            <v>A</v>
          </cell>
          <cell r="E1251" t="str">
            <v>A</v>
          </cell>
        </row>
        <row r="1252">
          <cell r="A1252">
            <v>101764</v>
          </cell>
          <cell r="B1252" t="str">
            <v>FRANKFORT REGIONAL MEDICAL CENTER</v>
          </cell>
          <cell r="C1252" t="str">
            <v>A</v>
          </cell>
          <cell r="D1252" t="str">
            <v>A</v>
          </cell>
          <cell r="E1252" t="str">
            <v>B</v>
          </cell>
        </row>
        <row r="1253">
          <cell r="A1253">
            <v>103978</v>
          </cell>
          <cell r="B1253" t="str">
            <v>Laughlin Memorial Hospital</v>
          </cell>
          <cell r="C1253" t="str">
            <v>C</v>
          </cell>
          <cell r="D1253" t="str">
            <v>C</v>
          </cell>
          <cell r="E1253" t="str">
            <v>C</v>
          </cell>
        </row>
        <row r="1254">
          <cell r="A1254">
            <v>104039</v>
          </cell>
          <cell r="B1254" t="str">
            <v>TriStar Summit Medical Center</v>
          </cell>
          <cell r="C1254" t="str">
            <v>B</v>
          </cell>
          <cell r="D1254" t="str">
            <v>B</v>
          </cell>
          <cell r="E1254" t="str">
            <v>B</v>
          </cell>
        </row>
        <row r="1255">
          <cell r="A1255">
            <v>101249</v>
          </cell>
          <cell r="B1255" t="str">
            <v>Riverside Medical Center</v>
          </cell>
          <cell r="C1255" t="str">
            <v>C</v>
          </cell>
          <cell r="D1255" t="str">
            <v>B</v>
          </cell>
          <cell r="E1255" t="str">
            <v>C</v>
          </cell>
        </row>
        <row r="1256">
          <cell r="A1256">
            <v>104568</v>
          </cell>
          <cell r="B1256" t="str">
            <v>CJW Medical Center - Johnston-Willis Campus</v>
          </cell>
          <cell r="C1256" t="str">
            <v>C</v>
          </cell>
          <cell r="D1256" t="str">
            <v>C</v>
          </cell>
          <cell r="E1256" t="str">
            <v>C</v>
          </cell>
        </row>
        <row r="1257">
          <cell r="A1257">
            <v>104089</v>
          </cell>
          <cell r="B1257" t="str">
            <v>Peterson Regional Medical Center</v>
          </cell>
          <cell r="C1257" t="str">
            <v>C</v>
          </cell>
          <cell r="D1257" t="str">
            <v>C</v>
          </cell>
          <cell r="E1257" t="str">
            <v>B</v>
          </cell>
        </row>
        <row r="1258">
          <cell r="A1258">
            <v>209104</v>
          </cell>
          <cell r="B1258" t="str">
            <v>CJW Medical Center - Chippenham Campus</v>
          </cell>
          <cell r="C1258" t="str">
            <v>C</v>
          </cell>
          <cell r="D1258" t="str">
            <v>C</v>
          </cell>
          <cell r="E1258" t="str">
            <v>Unknown</v>
          </cell>
        </row>
        <row r="1259">
          <cell r="A1259">
            <v>103899</v>
          </cell>
          <cell r="B1259" t="str">
            <v>Hilton Head Hospital</v>
          </cell>
          <cell r="C1259" t="str">
            <v>B</v>
          </cell>
          <cell r="D1259" t="str">
            <v>B</v>
          </cell>
          <cell r="E1259" t="str">
            <v>A</v>
          </cell>
        </row>
        <row r="1260">
          <cell r="A1260">
            <v>102936</v>
          </cell>
          <cell r="B1260" t="str">
            <v>Geneva General Hospital</v>
          </cell>
          <cell r="C1260" t="str">
            <v>C</v>
          </cell>
          <cell r="D1260" t="str">
            <v>C</v>
          </cell>
          <cell r="E1260" t="str">
            <v>C</v>
          </cell>
        </row>
        <row r="1261">
          <cell r="A1261">
            <v>102797</v>
          </cell>
          <cell r="B1261" t="str">
            <v>Virtua Voorhees Hospital</v>
          </cell>
          <cell r="C1261" t="str">
            <v>A</v>
          </cell>
          <cell r="D1261" t="str">
            <v>B</v>
          </cell>
          <cell r="E1261" t="str">
            <v>B</v>
          </cell>
        </row>
        <row r="1262">
          <cell r="A1262">
            <v>101772</v>
          </cell>
          <cell r="B1262" t="str">
            <v>Saint Joseph East</v>
          </cell>
          <cell r="C1262" t="str">
            <v>A</v>
          </cell>
          <cell r="D1262" t="str">
            <v>B</v>
          </cell>
          <cell r="E1262" t="str">
            <v>B</v>
          </cell>
        </row>
        <row r="1263">
          <cell r="A1263">
            <v>100932</v>
          </cell>
          <cell r="B1263" t="str">
            <v>Seven Rivers Regional Medical Center</v>
          </cell>
          <cell r="C1263" t="str">
            <v>B</v>
          </cell>
          <cell r="D1263" t="e">
            <v>#N/A</v>
          </cell>
          <cell r="E1263" t="e">
            <v>#N/A</v>
          </cell>
        </row>
        <row r="1264">
          <cell r="A1264">
            <v>103166</v>
          </cell>
          <cell r="B1264" t="str">
            <v>FRYE REGIONAL MEDICAL CENTER</v>
          </cell>
          <cell r="C1264" t="str">
            <v>C</v>
          </cell>
          <cell r="D1264" t="str">
            <v>C</v>
          </cell>
          <cell r="E1264" t="str">
            <v>C</v>
          </cell>
        </row>
        <row r="1265">
          <cell r="A1265">
            <v>102189</v>
          </cell>
          <cell r="B1265" t="str">
            <v>Mount Clemens Regional Medical Center</v>
          </cell>
          <cell r="C1265" t="str">
            <v>C</v>
          </cell>
          <cell r="D1265" t="str">
            <v>C</v>
          </cell>
          <cell r="E1265" t="str">
            <v>C</v>
          </cell>
        </row>
        <row r="1266">
          <cell r="A1266">
            <v>100404</v>
          </cell>
          <cell r="B1266" t="str">
            <v>Palmdale Regional Medical Center</v>
          </cell>
          <cell r="C1266" t="str">
            <v>B</v>
          </cell>
          <cell r="D1266" t="e">
            <v>#N/A</v>
          </cell>
          <cell r="E1266" t="e">
            <v>#N/A</v>
          </cell>
        </row>
        <row r="1267">
          <cell r="A1267">
            <v>103286</v>
          </cell>
          <cell r="B1267" t="str">
            <v>Mercer County Joint Township Community Hospital</v>
          </cell>
          <cell r="C1267" t="str">
            <v>C</v>
          </cell>
          <cell r="D1267" t="str">
            <v>C</v>
          </cell>
          <cell r="E1267" t="str">
            <v>Unknown</v>
          </cell>
        </row>
        <row r="1268">
          <cell r="A1268">
            <v>100707</v>
          </cell>
          <cell r="B1268" t="str">
            <v>Sterling Regional MedCenter</v>
          </cell>
          <cell r="C1268" t="str">
            <v>B</v>
          </cell>
          <cell r="D1268" t="str">
            <v>B</v>
          </cell>
          <cell r="E1268" t="str">
            <v>B</v>
          </cell>
        </row>
        <row r="1269">
          <cell r="A1269">
            <v>104774</v>
          </cell>
          <cell r="B1269" t="str">
            <v>Holy Family Memorial Medical Center</v>
          </cell>
          <cell r="C1269" t="str">
            <v>C</v>
          </cell>
          <cell r="D1269" t="str">
            <v>B</v>
          </cell>
          <cell r="E1269" t="str">
            <v>C</v>
          </cell>
        </row>
        <row r="1270">
          <cell r="A1270">
            <v>103973</v>
          </cell>
          <cell r="B1270" t="str">
            <v>Wellmont Holston Valley Medical Center</v>
          </cell>
          <cell r="C1270" t="str">
            <v>B</v>
          </cell>
          <cell r="D1270" t="str">
            <v>B</v>
          </cell>
          <cell r="E1270" t="str">
            <v>A</v>
          </cell>
        </row>
        <row r="1271">
          <cell r="A1271">
            <v>102726</v>
          </cell>
          <cell r="B1271" t="str">
            <v>Banner Churchill Community Hospital</v>
          </cell>
          <cell r="C1271" t="str">
            <v>C</v>
          </cell>
          <cell r="D1271" t="str">
            <v>C</v>
          </cell>
          <cell r="E1271" t="str">
            <v>C</v>
          </cell>
        </row>
        <row r="1272">
          <cell r="A1272">
            <v>104387</v>
          </cell>
          <cell r="B1272" t="str">
            <v>Doctor's Hospital at Renaissance</v>
          </cell>
          <cell r="C1272" t="str">
            <v>C</v>
          </cell>
          <cell r="D1272" t="str">
            <v>C</v>
          </cell>
          <cell r="E1272" t="str">
            <v>C</v>
          </cell>
        </row>
        <row r="1273">
          <cell r="A1273">
            <v>101431</v>
          </cell>
          <cell r="B1273" t="str">
            <v>Community Hospital North</v>
          </cell>
          <cell r="C1273" t="str">
            <v>C</v>
          </cell>
          <cell r="D1273" t="e">
            <v>#N/A</v>
          </cell>
          <cell r="E1273" t="e">
            <v>#N/A</v>
          </cell>
        </row>
        <row r="1274">
          <cell r="A1274">
            <v>101723</v>
          </cell>
          <cell r="B1274" t="str">
            <v>St. Elizabeth Healthcare - Edgewood</v>
          </cell>
          <cell r="C1274" t="str">
            <v>A</v>
          </cell>
          <cell r="D1274" t="str">
            <v>C</v>
          </cell>
          <cell r="E1274" t="str">
            <v>B</v>
          </cell>
        </row>
        <row r="1275">
          <cell r="A1275">
            <v>104558</v>
          </cell>
          <cell r="B1275" t="str">
            <v>Community Memorial Healthcenter</v>
          </cell>
          <cell r="C1275" t="str">
            <v>A</v>
          </cell>
          <cell r="D1275" t="str">
            <v>A</v>
          </cell>
          <cell r="E1275" t="str">
            <v>Unknown</v>
          </cell>
        </row>
        <row r="1276">
          <cell r="A1276">
            <v>104356</v>
          </cell>
          <cell r="B1276" t="str">
            <v>Las Colinas Medical Center</v>
          </cell>
          <cell r="C1276" t="str">
            <v>A</v>
          </cell>
          <cell r="D1276" t="str">
            <v>B</v>
          </cell>
          <cell r="E1276" t="str">
            <v>A</v>
          </cell>
        </row>
        <row r="1277">
          <cell r="A1277">
            <v>101709</v>
          </cell>
          <cell r="B1277" t="str">
            <v>Hardin Memorial Hospital</v>
          </cell>
          <cell r="C1277" t="str">
            <v>C</v>
          </cell>
          <cell r="D1277" t="str">
            <v>C</v>
          </cell>
          <cell r="E1277" t="str">
            <v>C</v>
          </cell>
        </row>
        <row r="1278">
          <cell r="A1278">
            <v>104267</v>
          </cell>
          <cell r="B1278" t="str">
            <v>Shannon Medical Center</v>
          </cell>
          <cell r="C1278" t="str">
            <v>A</v>
          </cell>
          <cell r="D1278" t="str">
            <v>B</v>
          </cell>
          <cell r="E1278" t="str">
            <v>C</v>
          </cell>
        </row>
        <row r="1279">
          <cell r="A1279">
            <v>101180</v>
          </cell>
          <cell r="B1279" t="str">
            <v>Jersey Community Hospital</v>
          </cell>
          <cell r="C1279" t="e">
            <v>#N/A</v>
          </cell>
          <cell r="D1279" t="str">
            <v>F</v>
          </cell>
          <cell r="E1279" t="str">
            <v>Grade Pending</v>
          </cell>
        </row>
        <row r="1280">
          <cell r="A1280">
            <v>104273</v>
          </cell>
          <cell r="B1280" t="str">
            <v>Brownwood Regional Medical Center</v>
          </cell>
          <cell r="C1280" t="str">
            <v>B</v>
          </cell>
          <cell r="D1280" t="str">
            <v>C</v>
          </cell>
          <cell r="E1280" t="str">
            <v>B</v>
          </cell>
        </row>
        <row r="1281">
          <cell r="A1281">
            <v>103610</v>
          </cell>
          <cell r="B1281" t="str">
            <v>UPMC McKeesport</v>
          </cell>
          <cell r="C1281" t="str">
            <v>B</v>
          </cell>
          <cell r="D1281" t="str">
            <v>B</v>
          </cell>
          <cell r="E1281" t="str">
            <v>B</v>
          </cell>
        </row>
        <row r="1282">
          <cell r="A1282">
            <v>100311</v>
          </cell>
          <cell r="B1282" t="str">
            <v>Enloe Medical Center</v>
          </cell>
          <cell r="C1282" t="str">
            <v>C</v>
          </cell>
          <cell r="D1282" t="str">
            <v>C</v>
          </cell>
          <cell r="E1282" t="str">
            <v>B</v>
          </cell>
        </row>
        <row r="1283">
          <cell r="A1283">
            <v>100223</v>
          </cell>
          <cell r="B1283" t="str">
            <v>Northwest Medical Center</v>
          </cell>
          <cell r="C1283" t="str">
            <v>B</v>
          </cell>
          <cell r="D1283" t="str">
            <v>B</v>
          </cell>
          <cell r="E1283" t="str">
            <v>C</v>
          </cell>
        </row>
        <row r="1284">
          <cell r="A1284">
            <v>104743</v>
          </cell>
          <cell r="B1284" t="str">
            <v>St. Nicholas Hospital</v>
          </cell>
          <cell r="C1284" t="str">
            <v>A</v>
          </cell>
          <cell r="D1284" t="e">
            <v>#N/A</v>
          </cell>
          <cell r="E1284" t="e">
            <v>#N/A</v>
          </cell>
        </row>
        <row r="1285">
          <cell r="A1285">
            <v>100534</v>
          </cell>
          <cell r="B1285" t="str">
            <v>Sutter Delta Medical Center</v>
          </cell>
          <cell r="C1285" t="str">
            <v>C</v>
          </cell>
          <cell r="D1285" t="str">
            <v>C</v>
          </cell>
          <cell r="E1285" t="str">
            <v>C</v>
          </cell>
        </row>
        <row r="1286">
          <cell r="A1286">
            <v>101474</v>
          </cell>
          <cell r="B1286" t="str">
            <v>Alegent Health Mercy Hospital</v>
          </cell>
          <cell r="C1286" t="str">
            <v>C</v>
          </cell>
          <cell r="D1286" t="str">
            <v>C</v>
          </cell>
          <cell r="E1286" t="str">
            <v>B</v>
          </cell>
        </row>
        <row r="1287">
          <cell r="A1287">
            <v>100989</v>
          </cell>
          <cell r="B1287" t="str">
            <v>Candler Hospital</v>
          </cell>
          <cell r="C1287" t="str">
            <v>A</v>
          </cell>
          <cell r="D1287" t="str">
            <v>A</v>
          </cell>
          <cell r="E1287" t="str">
            <v>A</v>
          </cell>
        </row>
        <row r="1288">
          <cell r="A1288">
            <v>100469</v>
          </cell>
          <cell r="B1288" t="str">
            <v>Barton Healthcare System</v>
          </cell>
          <cell r="C1288" t="str">
            <v>C</v>
          </cell>
          <cell r="D1288" t="str">
            <v>C</v>
          </cell>
          <cell r="E1288" t="str">
            <v>Grade Pending</v>
          </cell>
        </row>
        <row r="1289">
          <cell r="A1289">
            <v>100392</v>
          </cell>
          <cell r="B1289" t="str">
            <v>Santa Rosa Memorial Hospital</v>
          </cell>
          <cell r="C1289" t="str">
            <v>B</v>
          </cell>
          <cell r="D1289" t="str">
            <v>B</v>
          </cell>
          <cell r="E1289" t="str">
            <v>A</v>
          </cell>
        </row>
        <row r="1290">
          <cell r="A1290">
            <v>102067</v>
          </cell>
          <cell r="B1290" t="str">
            <v>Heywood Hospital</v>
          </cell>
          <cell r="C1290" t="e">
            <v>#N/A</v>
          </cell>
          <cell r="D1290" t="e">
            <v>#N/A</v>
          </cell>
          <cell r="E1290" t="e">
            <v>#N/A</v>
          </cell>
        </row>
        <row r="1291">
          <cell r="A1291">
            <v>102518</v>
          </cell>
          <cell r="B1291" t="str">
            <v>UNIVERSITY OF MISSOURI HOSPITAL &amp; CLINICS</v>
          </cell>
          <cell r="C1291" t="str">
            <v>A</v>
          </cell>
          <cell r="D1291" t="str">
            <v>B</v>
          </cell>
          <cell r="E1291" t="str">
            <v>C</v>
          </cell>
        </row>
        <row r="1292">
          <cell r="A1292">
            <v>102289</v>
          </cell>
          <cell r="B1292" t="str">
            <v>Fairmont Medical Center-Mayo Health System</v>
          </cell>
          <cell r="C1292" t="str">
            <v>A</v>
          </cell>
          <cell r="D1292" t="str">
            <v>A</v>
          </cell>
          <cell r="E1292" t="str">
            <v>A</v>
          </cell>
        </row>
        <row r="1293">
          <cell r="A1293">
            <v>154337</v>
          </cell>
          <cell r="B1293" t="str">
            <v>Silver Cross Hospital</v>
          </cell>
          <cell r="C1293" t="str">
            <v>B</v>
          </cell>
          <cell r="D1293" t="str">
            <v>C</v>
          </cell>
          <cell r="E1293" t="str">
            <v>A</v>
          </cell>
        </row>
        <row r="1294">
          <cell r="A1294">
            <v>100888</v>
          </cell>
          <cell r="B1294" t="str">
            <v>DOCTORS HOSPITAL OF SARASOTA</v>
          </cell>
          <cell r="C1294" t="str">
            <v>B</v>
          </cell>
          <cell r="D1294" t="str">
            <v>B</v>
          </cell>
          <cell r="E1294" t="str">
            <v>B</v>
          </cell>
        </row>
        <row r="1295">
          <cell r="A1295">
            <v>103863</v>
          </cell>
          <cell r="B1295" t="str">
            <v>Baptist Easley Hospital</v>
          </cell>
          <cell r="C1295" t="str">
            <v>A</v>
          </cell>
          <cell r="D1295" t="str">
            <v>A</v>
          </cell>
          <cell r="E1295" t="str">
            <v>A</v>
          </cell>
        </row>
        <row r="1296">
          <cell r="A1296">
            <v>101495</v>
          </cell>
          <cell r="B1296" t="str">
            <v>Iowa Methodist Medical Center</v>
          </cell>
          <cell r="C1296" t="str">
            <v>C</v>
          </cell>
          <cell r="D1296" t="str">
            <v>C</v>
          </cell>
          <cell r="E1296" t="str">
            <v>B</v>
          </cell>
        </row>
        <row r="1297">
          <cell r="A1297">
            <v>104382</v>
          </cell>
          <cell r="B1297" t="str">
            <v>ST LUKES THE WOODLANDS HOSPITAL</v>
          </cell>
          <cell r="C1297" t="str">
            <v>B</v>
          </cell>
          <cell r="D1297" t="str">
            <v>A</v>
          </cell>
          <cell r="E1297" t="str">
            <v>C</v>
          </cell>
        </row>
        <row r="1298">
          <cell r="A1298">
            <v>102158</v>
          </cell>
          <cell r="B1298" t="str">
            <v>Beaumont Hospital, Royal Oak</v>
          </cell>
          <cell r="C1298" t="str">
            <v>B</v>
          </cell>
          <cell r="D1298" t="str">
            <v>C</v>
          </cell>
          <cell r="E1298" t="str">
            <v>A</v>
          </cell>
        </row>
        <row r="1299">
          <cell r="A1299">
            <v>103636</v>
          </cell>
          <cell r="B1299" t="str">
            <v>Washington Hospital</v>
          </cell>
          <cell r="C1299" t="str">
            <v>A</v>
          </cell>
          <cell r="D1299" t="str">
            <v>A</v>
          </cell>
          <cell r="E1299" t="str">
            <v>B</v>
          </cell>
        </row>
        <row r="1300">
          <cell r="A1300">
            <v>100706</v>
          </cell>
          <cell r="B1300" t="str">
            <v>Valley View Hospital</v>
          </cell>
          <cell r="C1300" t="str">
            <v>C</v>
          </cell>
          <cell r="D1300" t="str">
            <v>C</v>
          </cell>
          <cell r="E1300" t="str">
            <v>C</v>
          </cell>
        </row>
        <row r="1301">
          <cell r="A1301">
            <v>101419</v>
          </cell>
          <cell r="B1301" t="str">
            <v>St. Vincent Carmel Hospital</v>
          </cell>
          <cell r="C1301" t="str">
            <v>B</v>
          </cell>
          <cell r="D1301" t="str">
            <v>B</v>
          </cell>
          <cell r="E1301" t="str">
            <v>B</v>
          </cell>
        </row>
        <row r="1302">
          <cell r="A1302">
            <v>102464</v>
          </cell>
          <cell r="B1302" t="str">
            <v>Phelps County Regional Medical Center</v>
          </cell>
          <cell r="C1302" t="str">
            <v>B</v>
          </cell>
          <cell r="D1302" t="str">
            <v>C</v>
          </cell>
          <cell r="E1302" t="str">
            <v>B</v>
          </cell>
        </row>
        <row r="1303">
          <cell r="A1303">
            <v>101624</v>
          </cell>
          <cell r="B1303" t="str">
            <v>Western Plains Medical Complex</v>
          </cell>
          <cell r="C1303" t="str">
            <v>B</v>
          </cell>
          <cell r="D1303" t="str">
            <v>B</v>
          </cell>
          <cell r="E1303" t="str">
            <v>B</v>
          </cell>
        </row>
        <row r="1304">
          <cell r="A1304">
            <v>100692</v>
          </cell>
          <cell r="B1304" t="str">
            <v>Exempla Saint Joseph Hospital</v>
          </cell>
          <cell r="C1304" t="str">
            <v>A</v>
          </cell>
          <cell r="D1304" t="str">
            <v>A</v>
          </cell>
          <cell r="E1304" t="str">
            <v>B</v>
          </cell>
        </row>
        <row r="1305">
          <cell r="A1305">
            <v>103451</v>
          </cell>
          <cell r="B1305" t="str">
            <v>Stillwater Medical Center</v>
          </cell>
          <cell r="C1305" t="str">
            <v>C</v>
          </cell>
          <cell r="D1305" t="str">
            <v>B</v>
          </cell>
          <cell r="E1305" t="str">
            <v>B</v>
          </cell>
        </row>
        <row r="1306">
          <cell r="A1306">
            <v>103130</v>
          </cell>
          <cell r="B1306" t="str">
            <v>Iredell Memorial Hospital</v>
          </cell>
          <cell r="C1306" t="str">
            <v>B</v>
          </cell>
          <cell r="D1306" t="str">
            <v>B</v>
          </cell>
          <cell r="E1306" t="str">
            <v>B</v>
          </cell>
        </row>
        <row r="1307">
          <cell r="A1307">
            <v>102252</v>
          </cell>
          <cell r="B1307" t="str">
            <v>Albert Lea Medical Center</v>
          </cell>
          <cell r="C1307" t="str">
            <v>A</v>
          </cell>
          <cell r="D1307" t="str">
            <v>B</v>
          </cell>
          <cell r="E1307" t="str">
            <v>A</v>
          </cell>
        </row>
        <row r="1308">
          <cell r="A1308">
            <v>103963</v>
          </cell>
          <cell r="B1308" t="str">
            <v>Sumner Regional Medical Center</v>
          </cell>
          <cell r="C1308" t="str">
            <v>B</v>
          </cell>
          <cell r="D1308" t="e">
            <v>#N/A</v>
          </cell>
          <cell r="E1308" t="str">
            <v>B</v>
          </cell>
        </row>
        <row r="1309">
          <cell r="A1309">
            <v>102245</v>
          </cell>
          <cell r="B1309" t="str">
            <v>Sanford Regional Hospital Worthington</v>
          </cell>
          <cell r="C1309" t="str">
            <v>C</v>
          </cell>
          <cell r="D1309" t="str">
            <v>B</v>
          </cell>
          <cell r="E1309" t="str">
            <v>B</v>
          </cell>
        </row>
        <row r="1310">
          <cell r="A1310">
            <v>209107</v>
          </cell>
          <cell r="B1310" t="str">
            <v>Swedish Medical Center Ballard</v>
          </cell>
          <cell r="C1310" t="str">
            <v>A</v>
          </cell>
          <cell r="D1310" t="str">
            <v>A</v>
          </cell>
          <cell r="E1310" t="str">
            <v>Unknown</v>
          </cell>
        </row>
        <row r="1311">
          <cell r="A1311">
            <v>103464</v>
          </cell>
          <cell r="B1311" t="str">
            <v>Tahlequah City Hospital</v>
          </cell>
          <cell r="C1311" t="str">
            <v>B</v>
          </cell>
          <cell r="D1311" t="str">
            <v>B</v>
          </cell>
          <cell r="E1311" t="str">
            <v>B</v>
          </cell>
        </row>
        <row r="1312">
          <cell r="A1312">
            <v>102893</v>
          </cell>
          <cell r="B1312" t="str">
            <v>MountainView Regional Medical Center</v>
          </cell>
          <cell r="C1312" t="str">
            <v>C</v>
          </cell>
          <cell r="D1312" t="str">
            <v>C</v>
          </cell>
          <cell r="E1312" t="str">
            <v>C</v>
          </cell>
        </row>
        <row r="1313">
          <cell r="A1313">
            <v>103266</v>
          </cell>
          <cell r="B1313" t="str">
            <v>Kettering Health Network - Greene Memorial Hospital</v>
          </cell>
          <cell r="C1313" t="str">
            <v>B</v>
          </cell>
          <cell r="D1313" t="str">
            <v>C</v>
          </cell>
          <cell r="E1313" t="str">
            <v>C</v>
          </cell>
        </row>
        <row r="1314">
          <cell r="A1314">
            <v>103903</v>
          </cell>
          <cell r="B1314" t="str">
            <v>Palmetto Baptist Medical Center Columbia</v>
          </cell>
          <cell r="C1314" t="str">
            <v>B</v>
          </cell>
          <cell r="D1314" t="str">
            <v>C</v>
          </cell>
          <cell r="E1314" t="str">
            <v>C</v>
          </cell>
        </row>
        <row r="1315">
          <cell r="A1315">
            <v>101054</v>
          </cell>
          <cell r="B1315" t="str">
            <v>Southeast Georgia Health System Camden Campus</v>
          </cell>
          <cell r="C1315" t="str">
            <v>B</v>
          </cell>
          <cell r="D1315" t="str">
            <v>C</v>
          </cell>
          <cell r="E1315" t="str">
            <v>Unknown</v>
          </cell>
        </row>
        <row r="1316">
          <cell r="A1316">
            <v>104493</v>
          </cell>
          <cell r="B1316" t="str">
            <v>Northwestern Medical Center</v>
          </cell>
          <cell r="C1316" t="str">
            <v>C</v>
          </cell>
          <cell r="D1316" t="str">
            <v>C</v>
          </cell>
          <cell r="E1316" t="str">
            <v>C</v>
          </cell>
        </row>
        <row r="1317">
          <cell r="A1317">
            <v>101226</v>
          </cell>
          <cell r="B1317" t="str">
            <v>Richland Memorial Hospital</v>
          </cell>
          <cell r="C1317" t="str">
            <v>B</v>
          </cell>
          <cell r="D1317" t="str">
            <v>D</v>
          </cell>
          <cell r="E1317" t="str">
            <v>Unknown</v>
          </cell>
        </row>
        <row r="1318">
          <cell r="A1318">
            <v>104399</v>
          </cell>
          <cell r="B1318" t="str">
            <v>Centennial Medical Center</v>
          </cell>
          <cell r="C1318" t="str">
            <v>A</v>
          </cell>
          <cell r="D1318" t="str">
            <v>A</v>
          </cell>
          <cell r="E1318" t="str">
            <v>C</v>
          </cell>
        </row>
        <row r="1319">
          <cell r="A1319">
            <v>103060</v>
          </cell>
          <cell r="B1319" t="str">
            <v>Catholic Health System - Mercy Hospital of Buffalo</v>
          </cell>
          <cell r="C1319" t="str">
            <v>C</v>
          </cell>
          <cell r="D1319" t="str">
            <v>C</v>
          </cell>
          <cell r="E1319" t="str">
            <v>C</v>
          </cell>
        </row>
        <row r="1320">
          <cell r="A1320">
            <v>103710</v>
          </cell>
          <cell r="B1320" t="str">
            <v>Mercy Health System - Mercy Fitzgerald Hospital</v>
          </cell>
          <cell r="C1320" t="str">
            <v>B</v>
          </cell>
          <cell r="D1320" t="str">
            <v>C</v>
          </cell>
          <cell r="E1320" t="str">
            <v>B</v>
          </cell>
        </row>
        <row r="1321">
          <cell r="A1321">
            <v>101752</v>
          </cell>
          <cell r="B1321" t="str">
            <v>Regional Medical Center of Hopkins County</v>
          </cell>
          <cell r="C1321" t="str">
            <v>B</v>
          </cell>
          <cell r="D1321" t="str">
            <v>A</v>
          </cell>
          <cell r="E1321" t="str">
            <v>A</v>
          </cell>
        </row>
        <row r="1322">
          <cell r="A1322">
            <v>102992</v>
          </cell>
          <cell r="B1322" t="str">
            <v>Highland Hospital of Rochester</v>
          </cell>
          <cell r="C1322" t="str">
            <v>C</v>
          </cell>
          <cell r="D1322" t="str">
            <v>C</v>
          </cell>
          <cell r="E1322" t="str">
            <v>C</v>
          </cell>
        </row>
        <row r="1323">
          <cell r="A1323">
            <v>104520</v>
          </cell>
          <cell r="B1323" t="str">
            <v>Carilion Roanoke Memorial Hospital</v>
          </cell>
          <cell r="C1323" t="str">
            <v>B</v>
          </cell>
          <cell r="D1323" t="str">
            <v>B</v>
          </cell>
          <cell r="E1323" t="str">
            <v>A</v>
          </cell>
        </row>
        <row r="1324">
          <cell r="A1324">
            <v>104534</v>
          </cell>
          <cell r="B1324" t="str">
            <v>LewisGale Medical Center</v>
          </cell>
          <cell r="C1324" t="str">
            <v>B</v>
          </cell>
          <cell r="D1324" t="str">
            <v>B</v>
          </cell>
          <cell r="E1324" t="str">
            <v>A</v>
          </cell>
        </row>
        <row r="1325">
          <cell r="A1325">
            <v>101046</v>
          </cell>
          <cell r="B1325" t="str">
            <v>Fairview Park Hospital</v>
          </cell>
          <cell r="C1325" t="str">
            <v>B</v>
          </cell>
          <cell r="D1325" t="str">
            <v>B</v>
          </cell>
          <cell r="E1325" t="str">
            <v>A</v>
          </cell>
        </row>
        <row r="1326">
          <cell r="A1326">
            <v>102847</v>
          </cell>
          <cell r="B1326" t="str">
            <v>Southern Ocean County Hospital</v>
          </cell>
          <cell r="C1326" t="str">
            <v>B</v>
          </cell>
          <cell r="D1326" t="str">
            <v>B</v>
          </cell>
          <cell r="E1326" t="str">
            <v>C</v>
          </cell>
        </row>
        <row r="1327">
          <cell r="A1327">
            <v>103111</v>
          </cell>
          <cell r="B1327" t="str">
            <v>Rutherford Hospital</v>
          </cell>
          <cell r="C1327" t="str">
            <v>C</v>
          </cell>
          <cell r="D1327" t="str">
            <v>B</v>
          </cell>
          <cell r="E1327" t="str">
            <v>Unknown</v>
          </cell>
        </row>
        <row r="1328">
          <cell r="A1328">
            <v>100131</v>
          </cell>
          <cell r="B1328" t="str">
            <v>Yuma Regional Medical Center</v>
          </cell>
          <cell r="C1328" t="str">
            <v>B</v>
          </cell>
          <cell r="D1328" t="str">
            <v>B</v>
          </cell>
          <cell r="E1328" t="str">
            <v>B</v>
          </cell>
        </row>
        <row r="1329">
          <cell r="A1329">
            <v>101399</v>
          </cell>
          <cell r="B1329" t="str">
            <v>Witham Memorial Hospital</v>
          </cell>
          <cell r="C1329" t="str">
            <v>B</v>
          </cell>
          <cell r="D1329" t="str">
            <v>B</v>
          </cell>
          <cell r="E1329" t="str">
            <v>C</v>
          </cell>
        </row>
        <row r="1330">
          <cell r="A1330">
            <v>104213</v>
          </cell>
          <cell r="B1330" t="str">
            <v>Texoma Medical Center</v>
          </cell>
          <cell r="C1330" t="str">
            <v>C</v>
          </cell>
          <cell r="D1330" t="str">
            <v>C</v>
          </cell>
          <cell r="E1330" t="str">
            <v>C</v>
          </cell>
        </row>
        <row r="1331">
          <cell r="A1331">
            <v>103667</v>
          </cell>
          <cell r="B1331" t="str">
            <v>UPMC Northwest</v>
          </cell>
          <cell r="C1331" t="str">
            <v>C</v>
          </cell>
          <cell r="D1331" t="str">
            <v>C</v>
          </cell>
          <cell r="E1331" t="str">
            <v>C</v>
          </cell>
        </row>
        <row r="1332">
          <cell r="A1332">
            <v>100995</v>
          </cell>
          <cell r="B1332" t="str">
            <v>Cartersville Medical Center</v>
          </cell>
          <cell r="C1332" t="str">
            <v>A</v>
          </cell>
          <cell r="D1332" t="str">
            <v>A</v>
          </cell>
          <cell r="E1332" t="str">
            <v>A</v>
          </cell>
        </row>
        <row r="1333">
          <cell r="A1333">
            <v>102967</v>
          </cell>
          <cell r="B1333" t="str">
            <v>St. Joseph's Hospital of Elmira</v>
          </cell>
          <cell r="C1333" t="e">
            <v>#N/A</v>
          </cell>
          <cell r="D1333" t="str">
            <v>B</v>
          </cell>
          <cell r="E1333" t="str">
            <v>B</v>
          </cell>
        </row>
        <row r="1334">
          <cell r="A1334">
            <v>154123</v>
          </cell>
          <cell r="B1334" t="str">
            <v>Kennedy Memorial Hospitals University Medical Center</v>
          </cell>
          <cell r="C1334" t="str">
            <v>B</v>
          </cell>
          <cell r="D1334" t="str">
            <v>C</v>
          </cell>
          <cell r="E1334" t="str">
            <v>B</v>
          </cell>
        </row>
        <row r="1335">
          <cell r="A1335">
            <v>102364</v>
          </cell>
          <cell r="B1335" t="str">
            <v>Baptist Memorial Hospital of Union County</v>
          </cell>
          <cell r="C1335" t="str">
            <v>C</v>
          </cell>
          <cell r="D1335" t="str">
            <v>C</v>
          </cell>
          <cell r="E1335" t="str">
            <v>Grade Pending</v>
          </cell>
        </row>
        <row r="1336">
          <cell r="A1336">
            <v>101402</v>
          </cell>
          <cell r="B1336" t="str">
            <v>Columbus Regional Hospital</v>
          </cell>
          <cell r="C1336" t="str">
            <v>B</v>
          </cell>
          <cell r="D1336" t="str">
            <v>B</v>
          </cell>
          <cell r="E1336" t="str">
            <v>B</v>
          </cell>
        </row>
        <row r="1337">
          <cell r="A1337">
            <v>102548</v>
          </cell>
          <cell r="B1337" t="str">
            <v>Progress West HealthCare Center</v>
          </cell>
          <cell r="C1337" t="str">
            <v>C</v>
          </cell>
          <cell r="D1337" t="str">
            <v>C</v>
          </cell>
          <cell r="E1337" t="str">
            <v>C</v>
          </cell>
        </row>
        <row r="1338">
          <cell r="A1338">
            <v>101718</v>
          </cell>
          <cell r="B1338" t="str">
            <v>Flaget Memorial Hospital</v>
          </cell>
          <cell r="C1338" t="str">
            <v>B</v>
          </cell>
          <cell r="D1338" t="str">
            <v>B</v>
          </cell>
          <cell r="E1338" t="str">
            <v>B</v>
          </cell>
        </row>
        <row r="1339">
          <cell r="A1339">
            <v>104860</v>
          </cell>
          <cell r="B1339" t="str">
            <v>Cheyenne Regional Medical Center</v>
          </cell>
          <cell r="C1339" t="str">
            <v>C</v>
          </cell>
          <cell r="D1339" t="str">
            <v>C</v>
          </cell>
          <cell r="E1339" t="str">
            <v>Unknown</v>
          </cell>
        </row>
        <row r="1340">
          <cell r="A1340">
            <v>100481</v>
          </cell>
          <cell r="B1340" t="str">
            <v>Good Samaritan Hospital of San Jose</v>
          </cell>
          <cell r="C1340" t="str">
            <v>C</v>
          </cell>
          <cell r="D1340" t="str">
            <v>C</v>
          </cell>
          <cell r="E1340" t="str">
            <v>C</v>
          </cell>
        </row>
        <row r="1341">
          <cell r="A1341">
            <v>104786</v>
          </cell>
          <cell r="B1341" t="str">
            <v>Froedtert Memorial Lutheran Hospital</v>
          </cell>
          <cell r="C1341" t="str">
            <v>D</v>
          </cell>
          <cell r="D1341" t="str">
            <v>C</v>
          </cell>
          <cell r="E1341" t="str">
            <v>C</v>
          </cell>
        </row>
        <row r="1342">
          <cell r="A1342">
            <v>100094</v>
          </cell>
          <cell r="B1342" t="str">
            <v>Baptist Medical Center East</v>
          </cell>
          <cell r="C1342" t="str">
            <v>C</v>
          </cell>
          <cell r="D1342" t="str">
            <v>C</v>
          </cell>
          <cell r="E1342" t="str">
            <v>B</v>
          </cell>
        </row>
        <row r="1343">
          <cell r="A1343">
            <v>101700</v>
          </cell>
          <cell r="B1343" t="str">
            <v>St. Elizabeth Healthcare - Ft. Thomas</v>
          </cell>
          <cell r="C1343" t="str">
            <v>A</v>
          </cell>
          <cell r="D1343" t="str">
            <v>A</v>
          </cell>
          <cell r="E1343" t="str">
            <v>B</v>
          </cell>
        </row>
        <row r="1344">
          <cell r="A1344">
            <v>103981</v>
          </cell>
          <cell r="B1344" t="str">
            <v>Morristown-Hamblen Healthcare System</v>
          </cell>
          <cell r="C1344" t="str">
            <v>A</v>
          </cell>
          <cell r="D1344" t="str">
            <v>A</v>
          </cell>
          <cell r="E1344" t="str">
            <v>A</v>
          </cell>
        </row>
        <row r="1345">
          <cell r="A1345">
            <v>104670</v>
          </cell>
          <cell r="B1345" t="str">
            <v>Greenbrier Valley Medical Center</v>
          </cell>
          <cell r="C1345" t="str">
            <v>C</v>
          </cell>
          <cell r="D1345" t="e">
            <v>#N/A</v>
          </cell>
          <cell r="E1345" t="e">
            <v>#N/A</v>
          </cell>
        </row>
        <row r="1346">
          <cell r="A1346">
            <v>100114</v>
          </cell>
          <cell r="B1346" t="str">
            <v>ALASKA REGIONAL HOSPITAL</v>
          </cell>
          <cell r="C1346" t="str">
            <v>B</v>
          </cell>
          <cell r="D1346" t="str">
            <v>B</v>
          </cell>
          <cell r="E1346" t="str">
            <v>A</v>
          </cell>
        </row>
        <row r="1347">
          <cell r="A1347">
            <v>154427</v>
          </cell>
          <cell r="B1347" t="str">
            <v>Gulf Coast Medical Center</v>
          </cell>
          <cell r="C1347" t="str">
            <v>D</v>
          </cell>
          <cell r="D1347" t="str">
            <v>D</v>
          </cell>
          <cell r="E1347" t="str">
            <v>C</v>
          </cell>
        </row>
        <row r="1348">
          <cell r="A1348">
            <v>104490</v>
          </cell>
          <cell r="B1348" t="str">
            <v>Brattleboro Memorial Hospital</v>
          </cell>
          <cell r="C1348" t="str">
            <v>C</v>
          </cell>
          <cell r="D1348" t="str">
            <v>C</v>
          </cell>
          <cell r="E1348" t="str">
            <v>A</v>
          </cell>
        </row>
        <row r="1349">
          <cell r="A1349">
            <v>102746</v>
          </cell>
          <cell r="B1349" t="str">
            <v>Centennial Hills Hospital Medical Center</v>
          </cell>
          <cell r="C1349" t="str">
            <v>C</v>
          </cell>
          <cell r="D1349" t="str">
            <v>C</v>
          </cell>
          <cell r="E1349" t="str">
            <v>C</v>
          </cell>
        </row>
        <row r="1350">
          <cell r="A1350">
            <v>101892</v>
          </cell>
          <cell r="B1350" t="str">
            <v>Ochsner Medical Center - North Shore</v>
          </cell>
          <cell r="C1350" t="str">
            <v>A</v>
          </cell>
          <cell r="D1350" t="str">
            <v>A</v>
          </cell>
          <cell r="E1350" t="str">
            <v>A</v>
          </cell>
        </row>
        <row r="1351">
          <cell r="A1351">
            <v>104541</v>
          </cell>
          <cell r="B1351" t="str">
            <v>Inova Fairfax Hospital</v>
          </cell>
          <cell r="C1351" t="str">
            <v>B</v>
          </cell>
          <cell r="D1351" t="str">
            <v>B</v>
          </cell>
          <cell r="E1351" t="str">
            <v>Grade Pending</v>
          </cell>
        </row>
        <row r="1352">
          <cell r="A1352">
            <v>104373</v>
          </cell>
          <cell r="B1352" t="str">
            <v>Memorial Hermann Sugar Land Hospital</v>
          </cell>
          <cell r="C1352" t="str">
            <v>A</v>
          </cell>
          <cell r="D1352" t="str">
            <v>A</v>
          </cell>
          <cell r="E1352" t="str">
            <v>A</v>
          </cell>
        </row>
        <row r="1353">
          <cell r="A1353">
            <v>101599</v>
          </cell>
          <cell r="B1353" t="str">
            <v>Southwest Medical Center</v>
          </cell>
          <cell r="C1353" t="str">
            <v>B</v>
          </cell>
          <cell r="D1353" t="str">
            <v>B</v>
          </cell>
          <cell r="E1353" t="str">
            <v>C</v>
          </cell>
        </row>
        <row r="1354">
          <cell r="A1354">
            <v>102761</v>
          </cell>
          <cell r="B1354" t="str">
            <v>Exeter Hospital</v>
          </cell>
          <cell r="C1354" t="str">
            <v>A</v>
          </cell>
          <cell r="D1354" t="str">
            <v>B</v>
          </cell>
          <cell r="E1354" t="str">
            <v>B</v>
          </cell>
        </row>
        <row r="1355">
          <cell r="A1355">
            <v>104172</v>
          </cell>
          <cell r="B1355" t="str">
            <v>Scott &amp; White Hospital - Brenham</v>
          </cell>
          <cell r="C1355" t="str">
            <v>A</v>
          </cell>
          <cell r="D1355" t="str">
            <v>B</v>
          </cell>
          <cell r="E1355" t="str">
            <v>A</v>
          </cell>
        </row>
        <row r="1356">
          <cell r="A1356">
            <v>104725</v>
          </cell>
          <cell r="B1356" t="str">
            <v>Franciscan Skemp Healthcare-La Crosse Campus</v>
          </cell>
          <cell r="C1356" t="str">
            <v>A</v>
          </cell>
          <cell r="D1356" t="e">
            <v>#N/A</v>
          </cell>
          <cell r="E1356" t="str">
            <v>A</v>
          </cell>
        </row>
        <row r="1357">
          <cell r="A1357">
            <v>104132</v>
          </cell>
          <cell r="B1357" t="str">
            <v>Graham Regional Medical Center</v>
          </cell>
          <cell r="C1357" t="str">
            <v>C</v>
          </cell>
          <cell r="D1357" t="str">
            <v>C</v>
          </cell>
          <cell r="E1357" t="str">
            <v>Unknown</v>
          </cell>
        </row>
        <row r="1358">
          <cell r="A1358">
            <v>103271</v>
          </cell>
          <cell r="B1358" t="str">
            <v>Wooster Community Hospital</v>
          </cell>
          <cell r="C1358" t="str">
            <v>B</v>
          </cell>
          <cell r="D1358" t="str">
            <v>B</v>
          </cell>
          <cell r="E1358" t="str">
            <v>Unknown</v>
          </cell>
        </row>
        <row r="1359">
          <cell r="A1359">
            <v>102506</v>
          </cell>
          <cell r="B1359" t="str">
            <v>Saint Louis University Hospital</v>
          </cell>
          <cell r="C1359" t="str">
            <v>C</v>
          </cell>
          <cell r="D1359" t="str">
            <v>C</v>
          </cell>
          <cell r="E1359" t="str">
            <v>C</v>
          </cell>
        </row>
        <row r="1360">
          <cell r="A1360">
            <v>104320</v>
          </cell>
          <cell r="B1360" t="str">
            <v>ST. DAVID'S SOUTH AUSTIN MEDICAL CENTER</v>
          </cell>
          <cell r="C1360" t="str">
            <v>B</v>
          </cell>
          <cell r="D1360" t="str">
            <v>B</v>
          </cell>
          <cell r="E1360" t="str">
            <v>B</v>
          </cell>
        </row>
        <row r="1361">
          <cell r="A1361">
            <v>100503</v>
          </cell>
          <cell r="B1361" t="str">
            <v>Stanford Hospital and Clinics</v>
          </cell>
          <cell r="C1361" t="str">
            <v>A</v>
          </cell>
          <cell r="D1361" t="str">
            <v>A</v>
          </cell>
          <cell r="E1361" t="str">
            <v>A</v>
          </cell>
        </row>
        <row r="1362">
          <cell r="A1362">
            <v>103289</v>
          </cell>
          <cell r="B1362" t="str">
            <v>St. Elizabeth Health Center</v>
          </cell>
          <cell r="C1362" t="str">
            <v>C</v>
          </cell>
          <cell r="D1362" t="str">
            <v>C</v>
          </cell>
          <cell r="E1362" t="str">
            <v>C</v>
          </cell>
        </row>
        <row r="1363">
          <cell r="A1363">
            <v>103709</v>
          </cell>
          <cell r="B1363" t="str">
            <v>Elk Regional Health Center</v>
          </cell>
          <cell r="C1363" t="str">
            <v>C</v>
          </cell>
          <cell r="D1363" t="str">
            <v>C</v>
          </cell>
          <cell r="E1363" t="str">
            <v>C</v>
          </cell>
        </row>
        <row r="1364">
          <cell r="A1364">
            <v>101013</v>
          </cell>
          <cell r="B1364" t="str">
            <v>Floyd Medical Center</v>
          </cell>
          <cell r="C1364" t="str">
            <v>C</v>
          </cell>
          <cell r="D1364" t="str">
            <v>B</v>
          </cell>
          <cell r="E1364" t="str">
            <v>B</v>
          </cell>
        </row>
        <row r="1365">
          <cell r="A1365">
            <v>102894</v>
          </cell>
          <cell r="B1365" t="str">
            <v>Lovelace Regional Hospital - Roswell</v>
          </cell>
          <cell r="C1365" t="str">
            <v>D</v>
          </cell>
          <cell r="D1365" t="str">
            <v>D</v>
          </cell>
          <cell r="E1365" t="str">
            <v>Grade Pending</v>
          </cell>
        </row>
        <row r="1366">
          <cell r="A1366">
            <v>102524</v>
          </cell>
          <cell r="B1366" t="str">
            <v>Parkland Health Center of Farmington</v>
          </cell>
          <cell r="C1366" t="str">
            <v>A</v>
          </cell>
          <cell r="D1366" t="str">
            <v>C</v>
          </cell>
          <cell r="E1366" t="str">
            <v>C</v>
          </cell>
        </row>
        <row r="1367">
          <cell r="A1367">
            <v>100919</v>
          </cell>
          <cell r="B1367" t="str">
            <v>WEST FLORIDA  HOSPITAL</v>
          </cell>
          <cell r="C1367" t="str">
            <v>B</v>
          </cell>
          <cell r="D1367" t="str">
            <v>C</v>
          </cell>
          <cell r="E1367" t="str">
            <v>B</v>
          </cell>
        </row>
        <row r="1368">
          <cell r="A1368">
            <v>100889</v>
          </cell>
          <cell r="B1368" t="str">
            <v>Plantation General Hospital</v>
          </cell>
          <cell r="C1368" t="str">
            <v>C</v>
          </cell>
          <cell r="D1368" t="str">
            <v>C</v>
          </cell>
          <cell r="E1368" t="str">
            <v>C</v>
          </cell>
        </row>
        <row r="1369">
          <cell r="A1369">
            <v>101841</v>
          </cell>
          <cell r="B1369" t="str">
            <v>BATON ROUGE GENERAL MEDICAL CENTER</v>
          </cell>
          <cell r="C1369" t="str">
            <v>A</v>
          </cell>
          <cell r="D1369" t="str">
            <v>B</v>
          </cell>
          <cell r="E1369" t="str">
            <v>A</v>
          </cell>
        </row>
        <row r="1370">
          <cell r="A1370">
            <v>100028</v>
          </cell>
          <cell r="B1370" t="str">
            <v>Gadsden Regional Medical Center</v>
          </cell>
          <cell r="C1370" t="str">
            <v>B</v>
          </cell>
          <cell r="D1370" t="str">
            <v>C</v>
          </cell>
          <cell r="E1370" t="str">
            <v>C</v>
          </cell>
        </row>
        <row r="1371">
          <cell r="A1371">
            <v>101939</v>
          </cell>
          <cell r="B1371" t="str">
            <v>Maine Medical Center</v>
          </cell>
          <cell r="C1371" t="str">
            <v>B</v>
          </cell>
          <cell r="D1371" t="str">
            <v>B</v>
          </cell>
          <cell r="E1371" t="str">
            <v>A</v>
          </cell>
        </row>
        <row r="1372">
          <cell r="A1372">
            <v>101236</v>
          </cell>
          <cell r="B1372" t="str">
            <v>Memorial Hospital of Carbondale</v>
          </cell>
          <cell r="C1372" t="str">
            <v>C</v>
          </cell>
          <cell r="D1372" t="str">
            <v>C</v>
          </cell>
          <cell r="E1372" t="str">
            <v>Unknown</v>
          </cell>
        </row>
        <row r="1373">
          <cell r="A1373">
            <v>103178</v>
          </cell>
          <cell r="B1373" t="str">
            <v>Martin General Hospital</v>
          </cell>
          <cell r="C1373" t="str">
            <v>B</v>
          </cell>
          <cell r="D1373" t="str">
            <v>B</v>
          </cell>
          <cell r="E1373" t="str">
            <v>A</v>
          </cell>
        </row>
        <row r="1374">
          <cell r="A1374">
            <v>103342</v>
          </cell>
          <cell r="B1374" t="str">
            <v>Summa - Western Reserve Hospital</v>
          </cell>
          <cell r="C1374" t="str">
            <v>C</v>
          </cell>
          <cell r="D1374" t="str">
            <v>C</v>
          </cell>
          <cell r="E1374" t="str">
            <v>Grade Pending</v>
          </cell>
        </row>
        <row r="1375">
          <cell r="A1375">
            <v>103647</v>
          </cell>
          <cell r="B1375" t="str">
            <v>Grand View Hospital</v>
          </cell>
          <cell r="C1375" t="str">
            <v>C</v>
          </cell>
          <cell r="D1375" t="str">
            <v>C</v>
          </cell>
          <cell r="E1375" t="str">
            <v>B</v>
          </cell>
        </row>
        <row r="1376">
          <cell r="A1376">
            <v>100341</v>
          </cell>
          <cell r="B1376" t="str">
            <v>Saint Agnes Medical Center</v>
          </cell>
          <cell r="C1376" t="str">
            <v>B</v>
          </cell>
          <cell r="D1376" t="str">
            <v>B</v>
          </cell>
          <cell r="E1376" t="str">
            <v>C</v>
          </cell>
        </row>
        <row r="1377">
          <cell r="A1377">
            <v>100360</v>
          </cell>
          <cell r="B1377" t="str">
            <v>Adventist Medical Center - Hanford</v>
          </cell>
          <cell r="C1377" t="e">
            <v>#N/A</v>
          </cell>
          <cell r="D1377" t="e">
            <v>#N/A</v>
          </cell>
          <cell r="E1377" t="e">
            <v>#N/A</v>
          </cell>
        </row>
        <row r="1378">
          <cell r="A1378">
            <v>103511</v>
          </cell>
          <cell r="B1378" t="str">
            <v>Saint Francis Hospital South</v>
          </cell>
          <cell r="C1378" t="str">
            <v>C</v>
          </cell>
          <cell r="D1378" t="str">
            <v>B</v>
          </cell>
          <cell r="E1378" t="str">
            <v>C</v>
          </cell>
        </row>
        <row r="1379">
          <cell r="A1379">
            <v>154266</v>
          </cell>
          <cell r="B1379" t="str">
            <v>Northeast Baptist Hospital</v>
          </cell>
          <cell r="C1379" t="str">
            <v>B</v>
          </cell>
          <cell r="D1379" t="str">
            <v>B</v>
          </cell>
          <cell r="E1379" t="str">
            <v>Unknown</v>
          </cell>
        </row>
        <row r="1380">
          <cell r="A1380">
            <v>102119</v>
          </cell>
          <cell r="B1380" t="str">
            <v>Henry Ford Macomb Hospitals</v>
          </cell>
          <cell r="C1380" t="str">
            <v>B</v>
          </cell>
          <cell r="D1380" t="str">
            <v>A</v>
          </cell>
          <cell r="E1380" t="str">
            <v>A</v>
          </cell>
        </row>
        <row r="1381">
          <cell r="A1381">
            <v>101491</v>
          </cell>
          <cell r="B1381" t="str">
            <v>Covenant Medical Center</v>
          </cell>
          <cell r="C1381" t="str">
            <v>C</v>
          </cell>
          <cell r="D1381" t="str">
            <v>C</v>
          </cell>
          <cell r="E1381" t="str">
            <v>C</v>
          </cell>
        </row>
        <row r="1382">
          <cell r="A1382">
            <v>100902</v>
          </cell>
          <cell r="B1382" t="str">
            <v>Medical Center of Trinity</v>
          </cell>
          <cell r="C1382" t="str">
            <v>C</v>
          </cell>
          <cell r="D1382" t="str">
            <v>C</v>
          </cell>
          <cell r="E1382" t="str">
            <v>A</v>
          </cell>
        </row>
        <row r="1383">
          <cell r="A1383">
            <v>100381</v>
          </cell>
          <cell r="B1383" t="str">
            <v>California Hospital Medical Center</v>
          </cell>
          <cell r="C1383" t="str">
            <v>C</v>
          </cell>
          <cell r="D1383" t="str">
            <v>C</v>
          </cell>
          <cell r="E1383" t="str">
            <v>C</v>
          </cell>
        </row>
        <row r="1384">
          <cell r="A1384">
            <v>102267</v>
          </cell>
          <cell r="B1384" t="str">
            <v>St. Joseph's Medical Center of Brainerd</v>
          </cell>
          <cell r="C1384" t="str">
            <v>B</v>
          </cell>
          <cell r="D1384" t="str">
            <v>B</v>
          </cell>
          <cell r="E1384" t="str">
            <v>B</v>
          </cell>
        </row>
        <row r="1385">
          <cell r="A1385">
            <v>101625</v>
          </cell>
          <cell r="B1385" t="str">
            <v>Overland Park Regional Medical Center</v>
          </cell>
          <cell r="C1385" t="str">
            <v>C</v>
          </cell>
          <cell r="D1385" t="str">
            <v>C</v>
          </cell>
          <cell r="E1385" t="str">
            <v>A</v>
          </cell>
        </row>
        <row r="1386">
          <cell r="A1386">
            <v>104151</v>
          </cell>
          <cell r="B1386" t="str">
            <v>Medical Center Hospital</v>
          </cell>
          <cell r="C1386" t="str">
            <v>C</v>
          </cell>
          <cell r="D1386" t="str">
            <v>B</v>
          </cell>
          <cell r="E1386" t="str">
            <v>C</v>
          </cell>
        </row>
        <row r="1387">
          <cell r="A1387">
            <v>103651</v>
          </cell>
          <cell r="B1387" t="str">
            <v>UPMC Hamot</v>
          </cell>
          <cell r="C1387" t="str">
            <v>C</v>
          </cell>
          <cell r="D1387" t="str">
            <v>C</v>
          </cell>
          <cell r="E1387" t="str">
            <v>C</v>
          </cell>
        </row>
        <row r="1388">
          <cell r="A1388">
            <v>102463</v>
          </cell>
          <cell r="B1388" t="str">
            <v>Twin Rivers Regional Medical Center</v>
          </cell>
          <cell r="C1388" t="e">
            <v>#N/A</v>
          </cell>
          <cell r="D1388" t="e">
            <v>#N/A</v>
          </cell>
          <cell r="E1388" t="e">
            <v>#N/A</v>
          </cell>
        </row>
        <row r="1389">
          <cell r="A1389">
            <v>154149</v>
          </cell>
          <cell r="B1389" t="str">
            <v>Raritan Bay Medical Center of Perth Amboy</v>
          </cell>
          <cell r="C1389" t="str">
            <v>A</v>
          </cell>
          <cell r="D1389" t="str">
            <v>B</v>
          </cell>
          <cell r="E1389" t="str">
            <v>B</v>
          </cell>
        </row>
        <row r="1390">
          <cell r="A1390">
            <v>102366</v>
          </cell>
          <cell r="B1390" t="str">
            <v>Magnolia Regional Health Center</v>
          </cell>
          <cell r="C1390" t="str">
            <v>C</v>
          </cell>
          <cell r="D1390" t="str">
            <v>C</v>
          </cell>
          <cell r="E1390" t="str">
            <v>B</v>
          </cell>
        </row>
        <row r="1391">
          <cell r="A1391">
            <v>101810</v>
          </cell>
          <cell r="B1391" t="str">
            <v>University Medical Center</v>
          </cell>
          <cell r="C1391" t="str">
            <v>C</v>
          </cell>
          <cell r="D1391" t="e">
            <v>#N/A</v>
          </cell>
          <cell r="E1391" t="e">
            <v>#N/A</v>
          </cell>
        </row>
        <row r="1392">
          <cell r="A1392">
            <v>101826</v>
          </cell>
          <cell r="B1392" t="str">
            <v>Ochsner Medical Center</v>
          </cell>
          <cell r="C1392" t="str">
            <v>B</v>
          </cell>
          <cell r="D1392" t="str">
            <v>A</v>
          </cell>
          <cell r="E1392" t="str">
            <v>B</v>
          </cell>
        </row>
        <row r="1393">
          <cell r="A1393">
            <v>104788</v>
          </cell>
          <cell r="B1393" t="str">
            <v>Aurora Medical Center of Kenosha</v>
          </cell>
          <cell r="C1393" t="e">
            <v>#N/A</v>
          </cell>
          <cell r="D1393" t="e">
            <v>#N/A</v>
          </cell>
          <cell r="E1393" t="e">
            <v>#N/A</v>
          </cell>
        </row>
        <row r="1394">
          <cell r="A1394">
            <v>101351</v>
          </cell>
          <cell r="B1394" t="str">
            <v>Elkhart General Healthcare System</v>
          </cell>
          <cell r="C1394" t="str">
            <v>C</v>
          </cell>
          <cell r="D1394" t="str">
            <v>A</v>
          </cell>
          <cell r="E1394" t="str">
            <v>C</v>
          </cell>
        </row>
        <row r="1395">
          <cell r="A1395">
            <v>103686</v>
          </cell>
          <cell r="B1395" t="str">
            <v>Mercy Health System - Mercy Suburban Hospital</v>
          </cell>
          <cell r="C1395" t="str">
            <v>B</v>
          </cell>
          <cell r="D1395" t="str">
            <v>B</v>
          </cell>
          <cell r="E1395" t="str">
            <v>B</v>
          </cell>
        </row>
        <row r="1396">
          <cell r="A1396">
            <v>104731</v>
          </cell>
          <cell r="B1396" t="str">
            <v>St Marys Hospital</v>
          </cell>
          <cell r="C1396" t="str">
            <v>B</v>
          </cell>
          <cell r="D1396" t="str">
            <v>C</v>
          </cell>
          <cell r="E1396" t="str">
            <v>Unknown</v>
          </cell>
        </row>
        <row r="1397">
          <cell r="A1397">
            <v>103677</v>
          </cell>
          <cell r="B1397" t="str">
            <v>UPMC PASSAVANT</v>
          </cell>
          <cell r="C1397" t="str">
            <v>C</v>
          </cell>
          <cell r="D1397" t="str">
            <v>C</v>
          </cell>
          <cell r="E1397" t="str">
            <v>C</v>
          </cell>
        </row>
        <row r="1398">
          <cell r="A1398">
            <v>104779</v>
          </cell>
          <cell r="B1398" t="str">
            <v>Aurora St. Luke's Medical Center</v>
          </cell>
          <cell r="C1398" t="str">
            <v>B</v>
          </cell>
          <cell r="D1398" t="str">
            <v>A</v>
          </cell>
          <cell r="E1398" t="str">
            <v>B</v>
          </cell>
        </row>
        <row r="1399">
          <cell r="A1399">
            <v>209110</v>
          </cell>
          <cell r="B1399" t="str">
            <v>Aurora St. Luke's South Shore</v>
          </cell>
          <cell r="C1399" t="str">
            <v>B</v>
          </cell>
          <cell r="D1399" t="str">
            <v>A</v>
          </cell>
          <cell r="E1399" t="str">
            <v>Unknown</v>
          </cell>
        </row>
        <row r="1400">
          <cell r="A1400">
            <v>102152</v>
          </cell>
          <cell r="B1400" t="str">
            <v>Memorial Medical Center of West Michigan</v>
          </cell>
          <cell r="C1400" t="str">
            <v>B</v>
          </cell>
          <cell r="D1400" t="str">
            <v>B</v>
          </cell>
          <cell r="E1400" t="str">
            <v>Grade Pending</v>
          </cell>
        </row>
        <row r="1401">
          <cell r="A1401">
            <v>101390</v>
          </cell>
          <cell r="B1401" t="str">
            <v>Dearborn County Hospital</v>
          </cell>
          <cell r="C1401" t="str">
            <v>C</v>
          </cell>
          <cell r="D1401" t="str">
            <v>C</v>
          </cell>
          <cell r="E1401" t="str">
            <v>C</v>
          </cell>
        </row>
        <row r="1402">
          <cell r="A1402">
            <v>154148</v>
          </cell>
          <cell r="B1402" t="str">
            <v>Raritan Bay Medical Center of Old Bridge</v>
          </cell>
          <cell r="C1402" t="str">
            <v>A</v>
          </cell>
          <cell r="D1402" t="str">
            <v>B</v>
          </cell>
          <cell r="E1402" t="str">
            <v>B</v>
          </cell>
        </row>
        <row r="1403">
          <cell r="A1403">
            <v>104543</v>
          </cell>
          <cell r="B1403" t="str">
            <v>Southside Regional Medical Center</v>
          </cell>
          <cell r="C1403" t="str">
            <v>B</v>
          </cell>
          <cell r="D1403" t="str">
            <v>A</v>
          </cell>
          <cell r="E1403" t="str">
            <v>B</v>
          </cell>
        </row>
        <row r="1404">
          <cell r="A1404">
            <v>103325</v>
          </cell>
          <cell r="B1404" t="str">
            <v>MedCentral - Mansfield Hospital</v>
          </cell>
          <cell r="C1404" t="str">
            <v>C</v>
          </cell>
          <cell r="D1404" t="str">
            <v>C</v>
          </cell>
          <cell r="E1404" t="str">
            <v>Unknown</v>
          </cell>
        </row>
        <row r="1405">
          <cell r="A1405">
            <v>103136</v>
          </cell>
          <cell r="B1405" t="str">
            <v>Southeastern Regional Medical Center</v>
          </cell>
          <cell r="C1405" t="str">
            <v>B</v>
          </cell>
          <cell r="D1405" t="str">
            <v>B</v>
          </cell>
          <cell r="E1405" t="str">
            <v>A</v>
          </cell>
        </row>
        <row r="1406">
          <cell r="A1406">
            <v>104778</v>
          </cell>
          <cell r="B1406" t="str">
            <v>Wheaton Franciscan Healthcare - St Joseph Hospital</v>
          </cell>
          <cell r="C1406" t="e">
            <v>#N/A</v>
          </cell>
          <cell r="D1406" t="str">
            <v>C</v>
          </cell>
          <cell r="E1406" t="str">
            <v>C</v>
          </cell>
        </row>
        <row r="1407">
          <cell r="A1407">
            <v>100346</v>
          </cell>
          <cell r="B1407" t="str">
            <v>Sutter Solano Medical Center</v>
          </cell>
          <cell r="C1407" t="str">
            <v>A</v>
          </cell>
          <cell r="D1407" t="str">
            <v>A</v>
          </cell>
          <cell r="E1407" t="str">
            <v>C</v>
          </cell>
        </row>
        <row r="1408">
          <cell r="A1408">
            <v>102948</v>
          </cell>
          <cell r="B1408" t="str">
            <v>Catholic Health System - Sisters of Charity Hospital</v>
          </cell>
          <cell r="C1408" t="str">
            <v>C</v>
          </cell>
          <cell r="D1408" t="str">
            <v>B</v>
          </cell>
          <cell r="E1408" t="str">
            <v>C</v>
          </cell>
        </row>
        <row r="1409">
          <cell r="A1409">
            <v>104021</v>
          </cell>
          <cell r="B1409" t="str">
            <v>Hardin Medical Center</v>
          </cell>
          <cell r="C1409" t="str">
            <v>C</v>
          </cell>
          <cell r="D1409" t="str">
            <v>C</v>
          </cell>
          <cell r="E1409" t="str">
            <v>C</v>
          </cell>
        </row>
        <row r="1410">
          <cell r="A1410">
            <v>100850</v>
          </cell>
          <cell r="B1410" t="str">
            <v>Flagler Hospital</v>
          </cell>
          <cell r="C1410" t="str">
            <v>C</v>
          </cell>
          <cell r="D1410" t="str">
            <v>C</v>
          </cell>
          <cell r="E1410" t="str">
            <v>C</v>
          </cell>
        </row>
        <row r="1411">
          <cell r="A1411">
            <v>104326</v>
          </cell>
          <cell r="B1411" t="str">
            <v>Lake Pointe Medical Center</v>
          </cell>
          <cell r="C1411" t="str">
            <v>A</v>
          </cell>
          <cell r="D1411" t="str">
            <v>A</v>
          </cell>
          <cell r="E1411" t="str">
            <v>A</v>
          </cell>
        </row>
        <row r="1412">
          <cell r="A1412">
            <v>103282</v>
          </cell>
          <cell r="B1412" t="str">
            <v>Good Samaritan Hospital &amp; Health Center</v>
          </cell>
          <cell r="C1412" t="str">
            <v>B</v>
          </cell>
          <cell r="D1412" t="str">
            <v>B</v>
          </cell>
          <cell r="E1412" t="str">
            <v>B</v>
          </cell>
        </row>
        <row r="1413">
          <cell r="A1413">
            <v>104577</v>
          </cell>
          <cell r="B1413" t="str">
            <v>Inova Mount Vernon Hospital</v>
          </cell>
          <cell r="C1413" t="str">
            <v>B</v>
          </cell>
          <cell r="D1413" t="str">
            <v>B</v>
          </cell>
          <cell r="E1413" t="str">
            <v>C</v>
          </cell>
        </row>
        <row r="1414">
          <cell r="A1414">
            <v>102143</v>
          </cell>
          <cell r="B1414" t="str">
            <v>Munson Medical Center</v>
          </cell>
          <cell r="C1414" t="str">
            <v>C</v>
          </cell>
          <cell r="D1414" t="str">
            <v>C</v>
          </cell>
          <cell r="E1414" t="str">
            <v>A</v>
          </cell>
        </row>
        <row r="1415">
          <cell r="A1415">
            <v>102820</v>
          </cell>
          <cell r="B1415" t="str">
            <v>Virtua Memorial Hospital</v>
          </cell>
          <cell r="C1415" t="str">
            <v>C</v>
          </cell>
          <cell r="D1415" t="str">
            <v>C</v>
          </cell>
          <cell r="E1415" t="str">
            <v>B</v>
          </cell>
        </row>
        <row r="1416">
          <cell r="A1416">
            <v>103611</v>
          </cell>
          <cell r="B1416" t="str">
            <v>Bloomsburg Hospital</v>
          </cell>
          <cell r="C1416" t="str">
            <v>C</v>
          </cell>
          <cell r="D1416" t="str">
            <v>C</v>
          </cell>
          <cell r="E1416" t="str">
            <v>C</v>
          </cell>
        </row>
        <row r="1417">
          <cell r="A1417">
            <v>102186</v>
          </cell>
          <cell r="B1417" t="str">
            <v>Oaklawn Hospital</v>
          </cell>
          <cell r="C1417" t="str">
            <v>C</v>
          </cell>
          <cell r="D1417" t="str">
            <v>B</v>
          </cell>
          <cell r="E1417" t="str">
            <v>B</v>
          </cell>
        </row>
        <row r="1418">
          <cell r="A1418">
            <v>102127</v>
          </cell>
          <cell r="B1418" t="str">
            <v>St. Joseph Mercy Livingston Hospital</v>
          </cell>
          <cell r="C1418" t="str">
            <v>C</v>
          </cell>
          <cell r="D1418" t="str">
            <v>C</v>
          </cell>
          <cell r="E1418" t="str">
            <v>A</v>
          </cell>
        </row>
        <row r="1419">
          <cell r="A1419">
            <v>100430</v>
          </cell>
          <cell r="B1419" t="str">
            <v>University of California Ronald Reagan UCLA Medical Center</v>
          </cell>
          <cell r="C1419" t="str">
            <v>D</v>
          </cell>
          <cell r="D1419" t="str">
            <v>F</v>
          </cell>
          <cell r="E1419" t="str">
            <v>Grade Pending</v>
          </cell>
        </row>
        <row r="1420">
          <cell r="A1420">
            <v>102916</v>
          </cell>
          <cell r="B1420" t="str">
            <v>Mount Sinai Medical Center</v>
          </cell>
          <cell r="C1420" t="str">
            <v>B</v>
          </cell>
          <cell r="D1420" t="str">
            <v>B</v>
          </cell>
          <cell r="E1420" t="str">
            <v>C</v>
          </cell>
        </row>
        <row r="1421">
          <cell r="A1421">
            <v>101472</v>
          </cell>
          <cell r="B1421" t="str">
            <v>Iowa Lutheran Hospital</v>
          </cell>
          <cell r="C1421" t="str">
            <v>B</v>
          </cell>
          <cell r="D1421" t="str">
            <v>B</v>
          </cell>
          <cell r="E1421" t="str">
            <v>C</v>
          </cell>
        </row>
        <row r="1422">
          <cell r="A1422">
            <v>103707</v>
          </cell>
          <cell r="B1422" t="str">
            <v>Chambersburg Hospital</v>
          </cell>
          <cell r="C1422" t="str">
            <v>C</v>
          </cell>
          <cell r="D1422" t="str">
            <v>C</v>
          </cell>
          <cell r="E1422" t="str">
            <v>C</v>
          </cell>
        </row>
        <row r="1423">
          <cell r="A1423">
            <v>100547</v>
          </cell>
          <cell r="B1423" t="str">
            <v>Los Alamitos Medical Center</v>
          </cell>
          <cell r="C1423" t="str">
            <v>C</v>
          </cell>
          <cell r="D1423" t="str">
            <v>C</v>
          </cell>
          <cell r="E1423" t="str">
            <v>B</v>
          </cell>
        </row>
        <row r="1424">
          <cell r="A1424">
            <v>100450</v>
          </cell>
          <cell r="B1424" t="str">
            <v>El Camino Hospital</v>
          </cell>
          <cell r="C1424" t="str">
            <v>C</v>
          </cell>
          <cell r="D1424" t="str">
            <v>C</v>
          </cell>
          <cell r="E1424" t="str">
            <v>B</v>
          </cell>
        </row>
        <row r="1425">
          <cell r="A1425">
            <v>154354</v>
          </cell>
          <cell r="B1425" t="str">
            <v>El Camino Hospital Los Gatos</v>
          </cell>
          <cell r="C1425" t="e">
            <v>#N/A</v>
          </cell>
          <cell r="D1425" t="e">
            <v>#N/A</v>
          </cell>
          <cell r="E1425" t="e">
            <v>#N/A</v>
          </cell>
        </row>
        <row r="1426">
          <cell r="A1426">
            <v>100776</v>
          </cell>
          <cell r="B1426" t="str">
            <v>Christiana Care Health System - Christiana Hospital</v>
          </cell>
          <cell r="C1426" t="str">
            <v>A</v>
          </cell>
          <cell r="D1426" t="str">
            <v>A</v>
          </cell>
          <cell r="E1426" t="str">
            <v>A</v>
          </cell>
        </row>
        <row r="1427">
          <cell r="A1427">
            <v>209007</v>
          </cell>
          <cell r="B1427" t="str">
            <v>Christiana Care Health System - Wilmington Hospital</v>
          </cell>
          <cell r="C1427" t="str">
            <v>A</v>
          </cell>
          <cell r="D1427" t="str">
            <v>A</v>
          </cell>
          <cell r="E1427" t="str">
            <v>Unknown</v>
          </cell>
        </row>
        <row r="1428">
          <cell r="A1428">
            <v>102489</v>
          </cell>
          <cell r="B1428" t="str">
            <v>Boone Hospital Center</v>
          </cell>
          <cell r="C1428" t="str">
            <v>B</v>
          </cell>
          <cell r="D1428" t="str">
            <v>B</v>
          </cell>
          <cell r="E1428" t="str">
            <v>B</v>
          </cell>
        </row>
        <row r="1429">
          <cell r="A1429">
            <v>102778</v>
          </cell>
          <cell r="B1429" t="str">
            <v>Newark Beth Israel Medical Center</v>
          </cell>
          <cell r="C1429" t="str">
            <v>B</v>
          </cell>
          <cell r="D1429" t="str">
            <v>B</v>
          </cell>
          <cell r="E1429" t="str">
            <v>A</v>
          </cell>
        </row>
        <row r="1430">
          <cell r="A1430">
            <v>101595</v>
          </cell>
          <cell r="B1430" t="str">
            <v>The University of Kansas Hospital</v>
          </cell>
          <cell r="C1430" t="str">
            <v>A</v>
          </cell>
          <cell r="D1430" t="str">
            <v>B</v>
          </cell>
          <cell r="E1430" t="str">
            <v>B</v>
          </cell>
        </row>
        <row r="1431">
          <cell r="A1431">
            <v>100382</v>
          </cell>
          <cell r="B1431" t="str">
            <v>Sierra Nevada Memorial Hospital</v>
          </cell>
          <cell r="C1431" t="str">
            <v>C</v>
          </cell>
          <cell r="D1431" t="str">
            <v>B</v>
          </cell>
          <cell r="E1431" t="str">
            <v>B</v>
          </cell>
        </row>
        <row r="1432">
          <cell r="A1432">
            <v>100755</v>
          </cell>
          <cell r="B1432" t="str">
            <v>St. Mary's Hospital of Waterbury</v>
          </cell>
          <cell r="C1432" t="str">
            <v>C</v>
          </cell>
          <cell r="D1432" t="str">
            <v>C</v>
          </cell>
          <cell r="E1432" t="str">
            <v>C</v>
          </cell>
        </row>
        <row r="1433">
          <cell r="A1433">
            <v>101401</v>
          </cell>
          <cell r="B1433" t="str">
            <v>Franciscan St. Elizabeth Health - Lafayette East</v>
          </cell>
          <cell r="C1433" t="e">
            <v>#N/A</v>
          </cell>
          <cell r="D1433" t="e">
            <v>#N/A</v>
          </cell>
          <cell r="E1433" t="e">
            <v>#N/A</v>
          </cell>
        </row>
        <row r="1434">
          <cell r="A1434">
            <v>100237</v>
          </cell>
          <cell r="B1434" t="str">
            <v>Sparks Regional Medical Center</v>
          </cell>
          <cell r="C1434" t="str">
            <v>C</v>
          </cell>
          <cell r="D1434" t="str">
            <v>C</v>
          </cell>
          <cell r="E1434" t="str">
            <v>B</v>
          </cell>
        </row>
        <row r="1435">
          <cell r="A1435">
            <v>103722</v>
          </cell>
          <cell r="B1435" t="str">
            <v>UPMC Horizon</v>
          </cell>
          <cell r="C1435" t="str">
            <v>C</v>
          </cell>
          <cell r="D1435" t="str">
            <v>C</v>
          </cell>
          <cell r="E1435" t="str">
            <v>B</v>
          </cell>
        </row>
        <row r="1436">
          <cell r="A1436">
            <v>100521</v>
          </cell>
          <cell r="B1436" t="str">
            <v>Clovis Community Medical Center</v>
          </cell>
          <cell r="C1436" t="str">
            <v>C</v>
          </cell>
          <cell r="D1436" t="str">
            <v>B</v>
          </cell>
          <cell r="E1436" t="str">
            <v>A</v>
          </cell>
        </row>
        <row r="1437">
          <cell r="A1437">
            <v>101252</v>
          </cell>
          <cell r="B1437" t="str">
            <v>Ingalls Memorial Hospital</v>
          </cell>
          <cell r="C1437" t="str">
            <v>B</v>
          </cell>
          <cell r="D1437" t="str">
            <v>B</v>
          </cell>
          <cell r="E1437" t="str">
            <v>C</v>
          </cell>
        </row>
        <row r="1438">
          <cell r="A1438">
            <v>102196</v>
          </cell>
          <cell r="B1438" t="str">
            <v>Crittenton Hospital Medical Center</v>
          </cell>
          <cell r="C1438" t="str">
            <v>C</v>
          </cell>
          <cell r="D1438" t="str">
            <v>B</v>
          </cell>
          <cell r="E1438" t="str">
            <v>C</v>
          </cell>
        </row>
        <row r="1439">
          <cell r="A1439">
            <v>104322</v>
          </cell>
          <cell r="B1439" t="str">
            <v>CYPRESS FAIRBANKS MED CTR HOSPITAL</v>
          </cell>
          <cell r="C1439" t="str">
            <v>C</v>
          </cell>
          <cell r="D1439" t="str">
            <v>C</v>
          </cell>
          <cell r="E1439" t="str">
            <v>C</v>
          </cell>
        </row>
        <row r="1440">
          <cell r="A1440">
            <v>102751</v>
          </cell>
          <cell r="B1440" t="str">
            <v>Concord Hospital</v>
          </cell>
          <cell r="C1440" t="str">
            <v>B</v>
          </cell>
          <cell r="D1440" t="str">
            <v>A</v>
          </cell>
          <cell r="E1440" t="str">
            <v>B</v>
          </cell>
        </row>
        <row r="1441">
          <cell r="A1441">
            <v>100833</v>
          </cell>
          <cell r="B1441" t="str">
            <v>St. Anthony's Hospital</v>
          </cell>
          <cell r="C1441" t="str">
            <v>B</v>
          </cell>
          <cell r="D1441" t="str">
            <v>A</v>
          </cell>
          <cell r="E1441" t="str">
            <v>B</v>
          </cell>
        </row>
        <row r="1442">
          <cell r="A1442">
            <v>102262</v>
          </cell>
          <cell r="B1442" t="str">
            <v>HealthEast St. Joseph's Hospital</v>
          </cell>
          <cell r="C1442" t="str">
            <v>C</v>
          </cell>
          <cell r="D1442" t="str">
            <v>C</v>
          </cell>
          <cell r="E1442" t="str">
            <v>C</v>
          </cell>
        </row>
        <row r="1443">
          <cell r="A1443">
            <v>100720</v>
          </cell>
          <cell r="B1443" t="str">
            <v>Medical Center of the Rockies</v>
          </cell>
          <cell r="C1443" t="str">
            <v>B</v>
          </cell>
          <cell r="D1443" t="str">
            <v>B</v>
          </cell>
          <cell r="E1443" t="str">
            <v>B</v>
          </cell>
        </row>
        <row r="1444">
          <cell r="A1444">
            <v>100462</v>
          </cell>
          <cell r="B1444" t="str">
            <v>Sonora Regional Medical Center</v>
          </cell>
          <cell r="C1444" t="str">
            <v>C</v>
          </cell>
          <cell r="D1444" t="str">
            <v>C</v>
          </cell>
          <cell r="E1444" t="str">
            <v>Unknown</v>
          </cell>
        </row>
        <row r="1445">
          <cell r="A1445">
            <v>100614</v>
          </cell>
          <cell r="B1445" t="str">
            <v>Bakersfield Heart Hospital</v>
          </cell>
          <cell r="C1445" t="e">
            <v>#N/A</v>
          </cell>
          <cell r="D1445" t="e">
            <v>#N/A</v>
          </cell>
          <cell r="E1445" t="e">
            <v>#N/A</v>
          </cell>
        </row>
        <row r="1446">
          <cell r="A1446">
            <v>100389</v>
          </cell>
          <cell r="B1446" t="str">
            <v>Presbyterian Intercommunity Hospital</v>
          </cell>
          <cell r="C1446" t="str">
            <v>C</v>
          </cell>
          <cell r="D1446" t="str">
            <v>C</v>
          </cell>
          <cell r="E1446" t="str">
            <v>A</v>
          </cell>
        </row>
        <row r="1447">
          <cell r="A1447">
            <v>104597</v>
          </cell>
          <cell r="B1447" t="str">
            <v>Island Hospital</v>
          </cell>
          <cell r="C1447" t="str">
            <v>C</v>
          </cell>
          <cell r="D1447" t="str">
            <v>B</v>
          </cell>
          <cell r="E1447" t="str">
            <v>C</v>
          </cell>
        </row>
        <row r="1448">
          <cell r="A1448">
            <v>104735</v>
          </cell>
          <cell r="B1448" t="str">
            <v>Aspirus Wausau Hospital</v>
          </cell>
          <cell r="C1448" t="str">
            <v>C</v>
          </cell>
          <cell r="D1448" t="str">
            <v>C</v>
          </cell>
          <cell r="E1448" t="str">
            <v>C</v>
          </cell>
        </row>
        <row r="1449">
          <cell r="A1449">
            <v>103557</v>
          </cell>
          <cell r="B1449" t="str">
            <v>LEGACY GOOD SAMARITAN HOSP &amp; MED CTR</v>
          </cell>
          <cell r="C1449" t="str">
            <v>A</v>
          </cell>
          <cell r="D1449" t="str">
            <v>B</v>
          </cell>
          <cell r="E1449" t="str">
            <v>C</v>
          </cell>
        </row>
        <row r="1450">
          <cell r="A1450">
            <v>101500</v>
          </cell>
          <cell r="B1450" t="str">
            <v>Allen Memorial Hospital</v>
          </cell>
          <cell r="C1450" t="str">
            <v>B</v>
          </cell>
          <cell r="D1450" t="str">
            <v>B</v>
          </cell>
          <cell r="E1450" t="str">
            <v>B</v>
          </cell>
        </row>
        <row r="1451">
          <cell r="A1451">
            <v>100847</v>
          </cell>
          <cell r="B1451" t="str">
            <v>North Broward Medical Center</v>
          </cell>
          <cell r="C1451" t="str">
            <v>B</v>
          </cell>
          <cell r="D1451" t="str">
            <v>A</v>
          </cell>
          <cell r="E1451" t="str">
            <v>B</v>
          </cell>
        </row>
        <row r="1452">
          <cell r="A1452">
            <v>101411</v>
          </cell>
          <cell r="B1452" t="str">
            <v>Kosciusko Community Hospital</v>
          </cell>
          <cell r="C1452" t="str">
            <v>A</v>
          </cell>
          <cell r="D1452" t="str">
            <v>B</v>
          </cell>
          <cell r="E1452" t="str">
            <v>Unknown</v>
          </cell>
        </row>
        <row r="1453">
          <cell r="A1453">
            <v>102999</v>
          </cell>
          <cell r="B1453" t="str">
            <v>North Shore University Hospital of Glen Cove</v>
          </cell>
          <cell r="C1453" t="str">
            <v>B</v>
          </cell>
          <cell r="D1453" t="str">
            <v>B</v>
          </cell>
          <cell r="E1453" t="str">
            <v>A</v>
          </cell>
        </row>
        <row r="1454">
          <cell r="A1454">
            <v>101282</v>
          </cell>
          <cell r="B1454" t="str">
            <v>Kishwaukee Community Hospital</v>
          </cell>
          <cell r="C1454" t="str">
            <v>D</v>
          </cell>
          <cell r="D1454" t="str">
            <v>C</v>
          </cell>
          <cell r="E1454" t="str">
            <v>C</v>
          </cell>
        </row>
        <row r="1455">
          <cell r="A1455">
            <v>101359</v>
          </cell>
          <cell r="B1455" t="str">
            <v>Henry County Hospital</v>
          </cell>
          <cell r="C1455" t="str">
            <v>A</v>
          </cell>
          <cell r="D1455" t="str">
            <v>A</v>
          </cell>
          <cell r="E1455" t="str">
            <v>A</v>
          </cell>
        </row>
        <row r="1456">
          <cell r="A1456">
            <v>100994</v>
          </cell>
          <cell r="B1456" t="str">
            <v>Northeast Georgia Medical Center</v>
          </cell>
          <cell r="C1456" t="str">
            <v>B</v>
          </cell>
          <cell r="D1456" t="str">
            <v>B</v>
          </cell>
          <cell r="E1456" t="str">
            <v>C</v>
          </cell>
        </row>
        <row r="1457">
          <cell r="A1457">
            <v>108033</v>
          </cell>
          <cell r="B1457" t="str">
            <v>St. Anthony Hospital</v>
          </cell>
          <cell r="C1457" t="str">
            <v>B</v>
          </cell>
          <cell r="D1457" t="str">
            <v>B</v>
          </cell>
          <cell r="E1457" t="str">
            <v>C</v>
          </cell>
        </row>
        <row r="1458">
          <cell r="A1458">
            <v>102814</v>
          </cell>
          <cell r="B1458" t="str">
            <v>Shore Medical Center</v>
          </cell>
          <cell r="C1458" t="str">
            <v>B</v>
          </cell>
          <cell r="D1458" t="str">
            <v>B</v>
          </cell>
          <cell r="E1458" t="str">
            <v>A</v>
          </cell>
        </row>
        <row r="1459">
          <cell r="A1459">
            <v>102739</v>
          </cell>
          <cell r="B1459" t="str">
            <v>Summerlin Hospital Medical Center</v>
          </cell>
          <cell r="C1459" t="str">
            <v>B</v>
          </cell>
          <cell r="D1459" t="str">
            <v>B</v>
          </cell>
          <cell r="E1459" t="str">
            <v>C</v>
          </cell>
        </row>
        <row r="1460">
          <cell r="A1460">
            <v>101002</v>
          </cell>
          <cell r="B1460" t="str">
            <v>John D. Archbold Memorial Hospital</v>
          </cell>
          <cell r="C1460" t="str">
            <v>A</v>
          </cell>
          <cell r="D1460" t="str">
            <v>B</v>
          </cell>
          <cell r="E1460" t="str">
            <v>B</v>
          </cell>
        </row>
        <row r="1461">
          <cell r="A1461">
            <v>104385</v>
          </cell>
          <cell r="B1461" t="str">
            <v>Seton Northwest Hospital</v>
          </cell>
          <cell r="C1461" t="str">
            <v>B</v>
          </cell>
          <cell r="D1461" t="str">
            <v>C</v>
          </cell>
          <cell r="E1461" t="str">
            <v>C</v>
          </cell>
        </row>
        <row r="1462">
          <cell r="A1462">
            <v>102969</v>
          </cell>
          <cell r="B1462" t="str">
            <v>Oneida Healthcare Center</v>
          </cell>
          <cell r="C1462" t="str">
            <v>B</v>
          </cell>
          <cell r="D1462" t="str">
            <v>A</v>
          </cell>
          <cell r="E1462" t="str">
            <v>B</v>
          </cell>
        </row>
        <row r="1463">
          <cell r="A1463">
            <v>104103</v>
          </cell>
          <cell r="B1463" t="str">
            <v>Valley Baptist Medical Center-Harlingen</v>
          </cell>
          <cell r="C1463" t="str">
            <v>B</v>
          </cell>
          <cell r="D1463" t="str">
            <v>B</v>
          </cell>
          <cell r="E1463" t="str">
            <v>C</v>
          </cell>
        </row>
        <row r="1464">
          <cell r="A1464">
            <v>154268</v>
          </cell>
          <cell r="B1464" t="str">
            <v>St. Luke's Baptist Hospital</v>
          </cell>
          <cell r="C1464" t="str">
            <v>B</v>
          </cell>
          <cell r="D1464" t="str">
            <v>B</v>
          </cell>
          <cell r="E1464" t="str">
            <v>Unknown</v>
          </cell>
        </row>
        <row r="1465">
          <cell r="A1465">
            <v>100702</v>
          </cell>
          <cell r="B1465" t="str">
            <v>Community Hospital</v>
          </cell>
          <cell r="C1465" t="str">
            <v>C</v>
          </cell>
          <cell r="D1465" t="str">
            <v>C</v>
          </cell>
          <cell r="E1465" t="str">
            <v>C</v>
          </cell>
        </row>
        <row r="1466">
          <cell r="A1466">
            <v>104296</v>
          </cell>
          <cell r="B1466" t="str">
            <v>NACOGDOCHES MEDICAL CENTER</v>
          </cell>
          <cell r="C1466" t="str">
            <v>C</v>
          </cell>
          <cell r="D1466" t="str">
            <v>C</v>
          </cell>
          <cell r="E1466" t="str">
            <v>C</v>
          </cell>
        </row>
        <row r="1467">
          <cell r="A1467">
            <v>103705</v>
          </cell>
          <cell r="B1467" t="str">
            <v>Monongahela Valley Hospital</v>
          </cell>
          <cell r="C1467" t="str">
            <v>C</v>
          </cell>
          <cell r="D1467" t="str">
            <v>B</v>
          </cell>
          <cell r="E1467" t="str">
            <v>A</v>
          </cell>
        </row>
        <row r="1468">
          <cell r="A1468">
            <v>100715</v>
          </cell>
          <cell r="B1468" t="str">
            <v>Centura Parker Adventist Hospital</v>
          </cell>
          <cell r="C1468" t="str">
            <v>B</v>
          </cell>
          <cell r="D1468" t="str">
            <v>B</v>
          </cell>
          <cell r="E1468" t="str">
            <v>C</v>
          </cell>
        </row>
        <row r="1469">
          <cell r="A1469">
            <v>103085</v>
          </cell>
          <cell r="B1469" t="str">
            <v>Woodhull Medical and Mental Health Center</v>
          </cell>
          <cell r="C1469" t="str">
            <v>B</v>
          </cell>
          <cell r="D1469" t="str">
            <v>B</v>
          </cell>
          <cell r="E1469" t="str">
            <v>Unknown</v>
          </cell>
        </row>
        <row r="1470">
          <cell r="A1470">
            <v>104005</v>
          </cell>
          <cell r="B1470" t="str">
            <v>Johnson City Medical Center</v>
          </cell>
          <cell r="C1470" t="str">
            <v>C</v>
          </cell>
          <cell r="D1470" t="str">
            <v>C</v>
          </cell>
          <cell r="E1470" t="str">
            <v>C</v>
          </cell>
        </row>
        <row r="1471">
          <cell r="A1471">
            <v>102377</v>
          </cell>
          <cell r="B1471" t="str">
            <v>River Region Medical Center</v>
          </cell>
          <cell r="C1471" t="str">
            <v>B</v>
          </cell>
          <cell r="D1471" t="str">
            <v>C</v>
          </cell>
          <cell r="E1471" t="str">
            <v>C</v>
          </cell>
        </row>
        <row r="1472">
          <cell r="A1472">
            <v>103568</v>
          </cell>
          <cell r="B1472" t="str">
            <v>Providence Willamette Falls Medical Center</v>
          </cell>
          <cell r="C1472" t="str">
            <v>B</v>
          </cell>
          <cell r="D1472" t="str">
            <v>B</v>
          </cell>
          <cell r="E1472" t="str">
            <v>C</v>
          </cell>
        </row>
        <row r="1473">
          <cell r="A1473">
            <v>102636</v>
          </cell>
          <cell r="B1473" t="str">
            <v>Alegent Creighton Health</v>
          </cell>
          <cell r="C1473" t="str">
            <v>C</v>
          </cell>
          <cell r="D1473" t="str">
            <v>C</v>
          </cell>
          <cell r="E1473" t="str">
            <v>B</v>
          </cell>
        </row>
        <row r="1474">
          <cell r="A1474">
            <v>104613</v>
          </cell>
          <cell r="B1474" t="str">
            <v>Yakima Valley Memorial Hospital</v>
          </cell>
          <cell r="C1474" t="str">
            <v>B</v>
          </cell>
          <cell r="D1474" t="str">
            <v>B</v>
          </cell>
          <cell r="E1474" t="str">
            <v>C</v>
          </cell>
        </row>
        <row r="1475">
          <cell r="A1475">
            <v>104120</v>
          </cell>
          <cell r="B1475" t="str">
            <v>Baptist Medical Center</v>
          </cell>
          <cell r="C1475" t="str">
            <v>B</v>
          </cell>
          <cell r="D1475" t="str">
            <v>B</v>
          </cell>
          <cell r="E1475" t="str">
            <v>B</v>
          </cell>
        </row>
        <row r="1476">
          <cell r="A1476">
            <v>102385</v>
          </cell>
          <cell r="B1476" t="str">
            <v>Northwest Mississippi Regional Medical Center</v>
          </cell>
          <cell r="C1476" t="str">
            <v>A</v>
          </cell>
          <cell r="D1476" t="str">
            <v>A</v>
          </cell>
          <cell r="E1476" t="str">
            <v>A</v>
          </cell>
        </row>
        <row r="1477">
          <cell r="A1477">
            <v>100297</v>
          </cell>
          <cell r="B1477" t="str">
            <v>Adventist Health - St. Helena Hospital</v>
          </cell>
          <cell r="C1477" t="str">
            <v>C</v>
          </cell>
          <cell r="D1477" t="str">
            <v>C</v>
          </cell>
          <cell r="E1477" t="str">
            <v>C</v>
          </cell>
        </row>
        <row r="1478">
          <cell r="A1478">
            <v>200128</v>
          </cell>
          <cell r="B1478" t="str">
            <v>Viera Hospital</v>
          </cell>
          <cell r="C1478" t="str">
            <v>C</v>
          </cell>
          <cell r="D1478" t="e">
            <v>#N/A</v>
          </cell>
          <cell r="E1478" t="e">
            <v>#N/A</v>
          </cell>
        </row>
        <row r="1479">
          <cell r="A1479">
            <v>100799</v>
          </cell>
          <cell r="B1479" t="str">
            <v>Halifax Health Medical Center</v>
          </cell>
          <cell r="C1479" t="str">
            <v>B</v>
          </cell>
          <cell r="D1479" t="str">
            <v>B</v>
          </cell>
          <cell r="E1479" t="str">
            <v>B</v>
          </cell>
        </row>
        <row r="1480">
          <cell r="A1480">
            <v>154199</v>
          </cell>
          <cell r="B1480" t="str">
            <v>Halifax Health Medical Center - Port Orange</v>
          </cell>
          <cell r="C1480" t="str">
            <v>B</v>
          </cell>
          <cell r="D1480" t="str">
            <v>B</v>
          </cell>
          <cell r="E1480" t="str">
            <v>B</v>
          </cell>
        </row>
        <row r="1481">
          <cell r="A1481">
            <v>103847</v>
          </cell>
          <cell r="B1481" t="str">
            <v>Newport Hospital</v>
          </cell>
          <cell r="C1481" t="str">
            <v>B</v>
          </cell>
          <cell r="D1481" t="str">
            <v>B</v>
          </cell>
          <cell r="E1481" t="str">
            <v>B</v>
          </cell>
        </row>
        <row r="1482">
          <cell r="A1482">
            <v>151027</v>
          </cell>
          <cell r="B1482" t="str">
            <v>Seton Medical Center Hays</v>
          </cell>
          <cell r="C1482" t="str">
            <v>B</v>
          </cell>
          <cell r="D1482" t="e">
            <v>#N/A</v>
          </cell>
          <cell r="E1482" t="str">
            <v>C</v>
          </cell>
        </row>
        <row r="1483">
          <cell r="A1483">
            <v>101248</v>
          </cell>
          <cell r="B1483" t="str">
            <v>Protestant Memorial Medical Center</v>
          </cell>
          <cell r="C1483" t="str">
            <v>B</v>
          </cell>
          <cell r="D1483" t="str">
            <v>B</v>
          </cell>
          <cell r="E1483" t="str">
            <v>C</v>
          </cell>
        </row>
        <row r="1484">
          <cell r="A1484">
            <v>103074</v>
          </cell>
          <cell r="B1484" t="str">
            <v>North Shore University Hospital of Forest Hills</v>
          </cell>
          <cell r="C1484" t="str">
            <v>C</v>
          </cell>
          <cell r="D1484" t="str">
            <v>C</v>
          </cell>
          <cell r="E1484" t="str">
            <v>C</v>
          </cell>
        </row>
        <row r="1485">
          <cell r="A1485">
            <v>101383</v>
          </cell>
          <cell r="B1485" t="str">
            <v>Logansport Memorial Hospital</v>
          </cell>
          <cell r="C1485" t="str">
            <v>C</v>
          </cell>
          <cell r="D1485" t="str">
            <v>C</v>
          </cell>
          <cell r="E1485" t="str">
            <v>Unknown</v>
          </cell>
        </row>
        <row r="1486">
          <cell r="A1486">
            <v>102375</v>
          </cell>
          <cell r="B1486" t="str">
            <v>Gilmore Memorial Regional Medical Center</v>
          </cell>
          <cell r="C1486" t="str">
            <v>B</v>
          </cell>
          <cell r="D1486" t="str">
            <v>A</v>
          </cell>
          <cell r="E1486" t="str">
            <v>A</v>
          </cell>
        </row>
        <row r="1487">
          <cell r="A1487">
            <v>104018</v>
          </cell>
          <cell r="B1487" t="str">
            <v>Lincoln County Health System</v>
          </cell>
          <cell r="C1487" t="str">
            <v>D</v>
          </cell>
          <cell r="D1487" t="str">
            <v>D</v>
          </cell>
          <cell r="E1487" t="str">
            <v>Grade Pending</v>
          </cell>
        </row>
        <row r="1488">
          <cell r="A1488">
            <v>102115</v>
          </cell>
          <cell r="B1488" t="str">
            <v>Pennock Hospital</v>
          </cell>
          <cell r="C1488" t="str">
            <v>B</v>
          </cell>
          <cell r="D1488" t="str">
            <v>B</v>
          </cell>
          <cell r="E1488" t="str">
            <v>C</v>
          </cell>
        </row>
        <row r="1489">
          <cell r="A1489">
            <v>102587</v>
          </cell>
          <cell r="B1489" t="str">
            <v>Community Medical Center</v>
          </cell>
          <cell r="C1489" t="str">
            <v>C</v>
          </cell>
          <cell r="D1489" t="str">
            <v>C</v>
          </cell>
          <cell r="E1489" t="str">
            <v>C</v>
          </cell>
        </row>
        <row r="1490">
          <cell r="A1490">
            <v>104158</v>
          </cell>
          <cell r="B1490" t="str">
            <v>DeTar Healthcare System</v>
          </cell>
          <cell r="C1490" t="str">
            <v>C</v>
          </cell>
          <cell r="D1490" t="str">
            <v>C</v>
          </cell>
          <cell r="E1490" t="str">
            <v>B</v>
          </cell>
        </row>
        <row r="1491">
          <cell r="A1491">
            <v>104177</v>
          </cell>
          <cell r="B1491" t="str">
            <v>East Texas Medical Center Jacksonville</v>
          </cell>
          <cell r="C1491" t="str">
            <v>B</v>
          </cell>
          <cell r="D1491" t="str">
            <v>C</v>
          </cell>
          <cell r="E1491" t="str">
            <v>Grade Pending</v>
          </cell>
        </row>
        <row r="1492">
          <cell r="A1492">
            <v>103442</v>
          </cell>
          <cell r="B1492" t="str">
            <v>Deaconess Hospital</v>
          </cell>
          <cell r="C1492" t="str">
            <v>A</v>
          </cell>
          <cell r="D1492" t="str">
            <v>C</v>
          </cell>
          <cell r="E1492" t="str">
            <v>C</v>
          </cell>
        </row>
        <row r="1493">
          <cell r="A1493">
            <v>101354</v>
          </cell>
          <cell r="B1493" t="str">
            <v>Union Hospital</v>
          </cell>
          <cell r="C1493" t="str">
            <v>C</v>
          </cell>
          <cell r="D1493" t="str">
            <v>B</v>
          </cell>
          <cell r="E1493" t="str">
            <v>B</v>
          </cell>
        </row>
        <row r="1494">
          <cell r="A1494">
            <v>102935</v>
          </cell>
          <cell r="B1494" t="str">
            <v>St. Peter's Hospital</v>
          </cell>
          <cell r="C1494" t="str">
            <v>C</v>
          </cell>
          <cell r="D1494" t="str">
            <v>C</v>
          </cell>
          <cell r="E1494" t="str">
            <v>C</v>
          </cell>
        </row>
        <row r="1495">
          <cell r="A1495">
            <v>103845</v>
          </cell>
          <cell r="B1495" t="str">
            <v>Roger Williams Medical Center</v>
          </cell>
          <cell r="C1495" t="str">
            <v>C</v>
          </cell>
          <cell r="D1495" t="str">
            <v>C</v>
          </cell>
          <cell r="E1495" t="str">
            <v>C</v>
          </cell>
        </row>
        <row r="1496">
          <cell r="A1496">
            <v>100194</v>
          </cell>
          <cell r="B1496" t="str">
            <v>BANNER GATEWAY MEDICAL CENTER</v>
          </cell>
          <cell r="C1496" t="str">
            <v>C</v>
          </cell>
          <cell r="D1496" t="str">
            <v>C</v>
          </cell>
          <cell r="E1496" t="str">
            <v>C</v>
          </cell>
        </row>
        <row r="1497">
          <cell r="A1497">
            <v>102493</v>
          </cell>
          <cell r="B1497" t="str">
            <v>St. Anthony's Medical Center of St. Louis</v>
          </cell>
          <cell r="C1497" t="str">
            <v>C</v>
          </cell>
          <cell r="D1497" t="str">
            <v>C</v>
          </cell>
          <cell r="E1497" t="str">
            <v>C</v>
          </cell>
        </row>
        <row r="1498">
          <cell r="A1498">
            <v>100212</v>
          </cell>
          <cell r="B1498" t="str">
            <v>St. Vincent Infirmary Medical Center</v>
          </cell>
          <cell r="C1498" t="str">
            <v>B</v>
          </cell>
          <cell r="D1498" t="str">
            <v>C</v>
          </cell>
          <cell r="E1498" t="str">
            <v>C</v>
          </cell>
        </row>
        <row r="1499">
          <cell r="A1499">
            <v>101232</v>
          </cell>
          <cell r="B1499" t="str">
            <v>Mercy Hospital and Medical Center</v>
          </cell>
          <cell r="C1499" t="str">
            <v>C</v>
          </cell>
          <cell r="D1499" t="str">
            <v>B</v>
          </cell>
          <cell r="E1499" t="str">
            <v>B</v>
          </cell>
        </row>
        <row r="1500">
          <cell r="A1500">
            <v>103751</v>
          </cell>
          <cell r="B1500" t="str">
            <v>Abington Memorial Hospital</v>
          </cell>
          <cell r="C1500" t="str">
            <v>B</v>
          </cell>
          <cell r="D1500" t="str">
            <v>C</v>
          </cell>
          <cell r="E1500" t="str">
            <v>C</v>
          </cell>
        </row>
        <row r="1501">
          <cell r="A1501">
            <v>100757</v>
          </cell>
          <cell r="B1501" t="str">
            <v>Greenwich Hospital</v>
          </cell>
          <cell r="C1501" t="str">
            <v>C</v>
          </cell>
          <cell r="D1501" t="str">
            <v>B</v>
          </cell>
          <cell r="E1501" t="str">
            <v>A</v>
          </cell>
        </row>
        <row r="1502">
          <cell r="A1502">
            <v>101730</v>
          </cell>
          <cell r="B1502" t="str">
            <v>St. Elizabeth Healthcare - Florence</v>
          </cell>
          <cell r="C1502" t="str">
            <v>A</v>
          </cell>
          <cell r="D1502" t="str">
            <v>A</v>
          </cell>
          <cell r="E1502" t="str">
            <v>C</v>
          </cell>
        </row>
        <row r="1503">
          <cell r="A1503">
            <v>101815</v>
          </cell>
          <cell r="B1503" t="str">
            <v>E. A. Conway Medical Center</v>
          </cell>
          <cell r="C1503" t="str">
            <v>C</v>
          </cell>
          <cell r="D1503" t="str">
            <v>C</v>
          </cell>
          <cell r="E1503" t="str">
            <v>B</v>
          </cell>
        </row>
        <row r="1504">
          <cell r="A1504">
            <v>102793</v>
          </cell>
          <cell r="B1504" t="str">
            <v>St. Joseph's Regional Medical Center Patterson Campus</v>
          </cell>
          <cell r="C1504" t="str">
            <v>B</v>
          </cell>
          <cell r="D1504" t="str">
            <v>B</v>
          </cell>
          <cell r="E1504" t="str">
            <v>C</v>
          </cell>
        </row>
        <row r="1505">
          <cell r="A1505">
            <v>100814</v>
          </cell>
          <cell r="B1505" t="str">
            <v>Broward Health Medical Center</v>
          </cell>
          <cell r="C1505" t="str">
            <v>B</v>
          </cell>
          <cell r="D1505" t="str">
            <v>B</v>
          </cell>
          <cell r="E1505" t="str">
            <v>B</v>
          </cell>
        </row>
        <row r="1506">
          <cell r="A1506">
            <v>103901</v>
          </cell>
          <cell r="B1506" t="str">
            <v>Mary Black Memorial Hospital</v>
          </cell>
          <cell r="C1506" t="str">
            <v>C</v>
          </cell>
          <cell r="D1506" t="str">
            <v>C</v>
          </cell>
          <cell r="E1506" t="str">
            <v>C</v>
          </cell>
        </row>
        <row r="1507">
          <cell r="A1507">
            <v>104028</v>
          </cell>
          <cell r="B1507" t="str">
            <v>Baptist Memorial Hospital - Union City</v>
          </cell>
          <cell r="C1507" t="str">
            <v>C</v>
          </cell>
          <cell r="D1507" t="str">
            <v>C</v>
          </cell>
          <cell r="E1507" t="str">
            <v>A</v>
          </cell>
        </row>
        <row r="1508">
          <cell r="A1508">
            <v>100295</v>
          </cell>
          <cell r="B1508" t="str">
            <v>California Pacific Medical Center - Davies Campus</v>
          </cell>
          <cell r="C1508" t="str">
            <v>B</v>
          </cell>
          <cell r="D1508" t="str">
            <v>B</v>
          </cell>
          <cell r="E1508" t="str">
            <v>B</v>
          </cell>
        </row>
        <row r="1509">
          <cell r="A1509">
            <v>103319</v>
          </cell>
          <cell r="B1509" t="str">
            <v>Bellevue Hospital</v>
          </cell>
          <cell r="C1509" t="str">
            <v>D</v>
          </cell>
          <cell r="D1509" t="str">
            <v>C</v>
          </cell>
          <cell r="E1509" t="str">
            <v>Unknown</v>
          </cell>
        </row>
        <row r="1510">
          <cell r="A1510">
            <v>103752</v>
          </cell>
          <cell r="B1510" t="str">
            <v>Hanover Hospital</v>
          </cell>
          <cell r="C1510" t="str">
            <v>A</v>
          </cell>
          <cell r="D1510" t="str">
            <v>A</v>
          </cell>
          <cell r="E1510" t="str">
            <v>B</v>
          </cell>
        </row>
        <row r="1511">
          <cell r="A1511">
            <v>103155</v>
          </cell>
          <cell r="B1511" t="str">
            <v>Wake Forest Baptist Health-Lexington Medical Center</v>
          </cell>
          <cell r="C1511" t="str">
            <v>C</v>
          </cell>
          <cell r="D1511" t="str">
            <v>C</v>
          </cell>
          <cell r="E1511" t="str">
            <v>C</v>
          </cell>
        </row>
        <row r="1512">
          <cell r="A1512">
            <v>104043</v>
          </cell>
          <cell r="B1512" t="str">
            <v>Parkridge Medical Center</v>
          </cell>
          <cell r="C1512" t="str">
            <v>B</v>
          </cell>
          <cell r="D1512" t="str">
            <v>B</v>
          </cell>
          <cell r="E1512" t="str">
            <v>A</v>
          </cell>
        </row>
        <row r="1513">
          <cell r="A1513">
            <v>100817</v>
          </cell>
          <cell r="B1513" t="str">
            <v>Martin Memorial Health Systems</v>
          </cell>
          <cell r="C1513" t="str">
            <v>B</v>
          </cell>
          <cell r="D1513" t="str">
            <v>B</v>
          </cell>
          <cell r="E1513" t="str">
            <v>B</v>
          </cell>
        </row>
        <row r="1514">
          <cell r="A1514">
            <v>106811</v>
          </cell>
          <cell r="B1514" t="str">
            <v>New York Presbyterian Hospital Columbia</v>
          </cell>
          <cell r="C1514" t="str">
            <v>C</v>
          </cell>
          <cell r="D1514" t="str">
            <v>A</v>
          </cell>
          <cell r="E1514" t="str">
            <v>C</v>
          </cell>
        </row>
        <row r="1515">
          <cell r="A1515">
            <v>106810</v>
          </cell>
          <cell r="B1515" t="str">
            <v>New York Presbyterian Hospital The Allen Pavilion</v>
          </cell>
          <cell r="C1515" t="str">
            <v>C</v>
          </cell>
          <cell r="D1515" t="str">
            <v>A</v>
          </cell>
          <cell r="E1515" t="str">
            <v>C</v>
          </cell>
        </row>
        <row r="1516">
          <cell r="A1516">
            <v>102961</v>
          </cell>
          <cell r="B1516" t="str">
            <v>New York-Presbyterian Hospital</v>
          </cell>
          <cell r="C1516" t="str">
            <v>C</v>
          </cell>
          <cell r="D1516" t="str">
            <v>A</v>
          </cell>
          <cell r="E1516" t="str">
            <v>C</v>
          </cell>
        </row>
        <row r="1517">
          <cell r="A1517">
            <v>103058</v>
          </cell>
          <cell r="B1517" t="str">
            <v>Nathan Littauer Hospital and Nursing Home</v>
          </cell>
          <cell r="C1517" t="str">
            <v>C</v>
          </cell>
          <cell r="D1517" t="str">
            <v>C</v>
          </cell>
          <cell r="E1517" t="str">
            <v>C</v>
          </cell>
        </row>
        <row r="1518">
          <cell r="A1518">
            <v>101612</v>
          </cell>
          <cell r="B1518" t="str">
            <v>Labette Health</v>
          </cell>
          <cell r="C1518" t="str">
            <v>C</v>
          </cell>
          <cell r="D1518" t="str">
            <v>C</v>
          </cell>
          <cell r="E1518" t="str">
            <v>C</v>
          </cell>
        </row>
        <row r="1519">
          <cell r="A1519">
            <v>104627</v>
          </cell>
          <cell r="B1519" t="str">
            <v>Olympic Medical Center</v>
          </cell>
          <cell r="C1519" t="str">
            <v>B</v>
          </cell>
          <cell r="D1519" t="str">
            <v>B</v>
          </cell>
          <cell r="E1519" t="str">
            <v>Unknown</v>
          </cell>
        </row>
        <row r="1520">
          <cell r="A1520">
            <v>101724</v>
          </cell>
          <cell r="B1520" t="str">
            <v>Our Lady of Bellefonte Hospital</v>
          </cell>
          <cell r="C1520" t="str">
            <v>B</v>
          </cell>
          <cell r="D1520" t="str">
            <v>B</v>
          </cell>
          <cell r="E1520" t="str">
            <v>C</v>
          </cell>
        </row>
        <row r="1521">
          <cell r="A1521">
            <v>100324</v>
          </cell>
          <cell r="B1521" t="str">
            <v>Hollywood Presbyterian Medical Center</v>
          </cell>
          <cell r="C1521" t="str">
            <v>A</v>
          </cell>
          <cell r="D1521" t="str">
            <v>B</v>
          </cell>
          <cell r="E1521" t="str">
            <v>B</v>
          </cell>
        </row>
        <row r="1522">
          <cell r="A1522">
            <v>104123</v>
          </cell>
          <cell r="B1522" t="str">
            <v>Memorial Hermann - Texas Medical Center</v>
          </cell>
          <cell r="C1522" t="str">
            <v>B</v>
          </cell>
          <cell r="D1522" t="str">
            <v>C</v>
          </cell>
          <cell r="E1522" t="str">
            <v>C</v>
          </cell>
        </row>
        <row r="1523">
          <cell r="A1523">
            <v>101377</v>
          </cell>
          <cell r="B1523" t="str">
            <v>Riverview Hospital</v>
          </cell>
          <cell r="C1523" t="str">
            <v>B</v>
          </cell>
          <cell r="D1523" t="str">
            <v>B</v>
          </cell>
          <cell r="E1523" t="str">
            <v>B</v>
          </cell>
        </row>
        <row r="1524">
          <cell r="A1524">
            <v>100129</v>
          </cell>
          <cell r="B1524" t="str">
            <v>Carondelet St. Joseph's Hospital</v>
          </cell>
          <cell r="C1524" t="str">
            <v>C</v>
          </cell>
          <cell r="D1524" t="str">
            <v>C</v>
          </cell>
          <cell r="E1524" t="str">
            <v>C</v>
          </cell>
        </row>
        <row r="1525">
          <cell r="A1525">
            <v>102431</v>
          </cell>
          <cell r="B1525" t="str">
            <v>Baptist Memorial Hospital DeSoto</v>
          </cell>
          <cell r="C1525" t="str">
            <v>B</v>
          </cell>
          <cell r="D1525" t="str">
            <v>B</v>
          </cell>
          <cell r="E1525" t="str">
            <v>B</v>
          </cell>
        </row>
        <row r="1526">
          <cell r="A1526">
            <v>154396</v>
          </cell>
          <cell r="B1526" t="str">
            <v>Scripps Mercy Hospital of Chula Vista</v>
          </cell>
          <cell r="C1526" t="str">
            <v>C</v>
          </cell>
          <cell r="D1526" t="str">
            <v>C</v>
          </cell>
          <cell r="E1526" t="str">
            <v>Unknown</v>
          </cell>
        </row>
        <row r="1527">
          <cell r="A1527">
            <v>101582</v>
          </cell>
          <cell r="B1527" t="str">
            <v>Mercy Hospital - Independence</v>
          </cell>
          <cell r="C1527" t="str">
            <v>B</v>
          </cell>
          <cell r="D1527" t="str">
            <v>A</v>
          </cell>
          <cell r="E1527" t="str">
            <v>B</v>
          </cell>
        </row>
        <row r="1528">
          <cell r="A1528">
            <v>102531</v>
          </cell>
          <cell r="B1528" t="str">
            <v>St. Luke's Hospital of Chesterfield</v>
          </cell>
          <cell r="C1528" t="str">
            <v>C</v>
          </cell>
          <cell r="D1528" t="str">
            <v>C</v>
          </cell>
          <cell r="E1528" t="str">
            <v>C</v>
          </cell>
        </row>
        <row r="1529">
          <cell r="A1529">
            <v>102861</v>
          </cell>
          <cell r="B1529" t="str">
            <v>ESPANOLA HOSPITAL</v>
          </cell>
          <cell r="C1529" t="str">
            <v>B</v>
          </cell>
          <cell r="D1529" t="str">
            <v>A</v>
          </cell>
          <cell r="E1529" t="str">
            <v>A</v>
          </cell>
        </row>
        <row r="1530">
          <cell r="A1530">
            <v>100293</v>
          </cell>
          <cell r="B1530" t="str">
            <v>St. Joseph Hospital of Eureka</v>
          </cell>
          <cell r="C1530" t="str">
            <v>C</v>
          </cell>
          <cell r="D1530" t="str">
            <v>C</v>
          </cell>
          <cell r="E1530" t="str">
            <v>Unknown</v>
          </cell>
        </row>
        <row r="1531">
          <cell r="A1531">
            <v>102166</v>
          </cell>
          <cell r="B1531" t="str">
            <v>Henry Ford Wyandotte Hospital</v>
          </cell>
          <cell r="C1531" t="str">
            <v>B</v>
          </cell>
          <cell r="D1531" t="str">
            <v>B</v>
          </cell>
          <cell r="E1531" t="str">
            <v>B</v>
          </cell>
        </row>
        <row r="1532">
          <cell r="A1532">
            <v>102732</v>
          </cell>
          <cell r="B1532" t="str">
            <v>Carson Tahoe Health</v>
          </cell>
          <cell r="C1532" t="str">
            <v>C</v>
          </cell>
          <cell r="D1532" t="str">
            <v>C</v>
          </cell>
          <cell r="E1532" t="str">
            <v>Grade Pending</v>
          </cell>
        </row>
        <row r="1533">
          <cell r="A1533">
            <v>104511</v>
          </cell>
          <cell r="B1533" t="str">
            <v>Lee Regional Medical Center</v>
          </cell>
          <cell r="C1533" t="str">
            <v>C</v>
          </cell>
          <cell r="D1533" t="str">
            <v>D</v>
          </cell>
          <cell r="E1533" t="str">
            <v>C</v>
          </cell>
        </row>
        <row r="1534">
          <cell r="A1534">
            <v>103630</v>
          </cell>
          <cell r="B1534" t="str">
            <v>Allegheny Valley Hospital</v>
          </cell>
          <cell r="C1534" t="str">
            <v>C</v>
          </cell>
          <cell r="D1534" t="str">
            <v>B</v>
          </cell>
          <cell r="E1534" t="str">
            <v>C</v>
          </cell>
        </row>
        <row r="1535">
          <cell r="A1535">
            <v>103719</v>
          </cell>
          <cell r="B1535" t="str">
            <v>INDIANA REGIONAL MEDICAL CENTER</v>
          </cell>
          <cell r="C1535" t="str">
            <v>B</v>
          </cell>
          <cell r="D1535" t="str">
            <v>A</v>
          </cell>
          <cell r="E1535" t="str">
            <v>A</v>
          </cell>
        </row>
        <row r="1536">
          <cell r="A1536">
            <v>102103</v>
          </cell>
          <cell r="B1536" t="str">
            <v>Lakeland Regional Medical Center-St. Joseph</v>
          </cell>
          <cell r="C1536" t="str">
            <v>A</v>
          </cell>
          <cell r="D1536" t="str">
            <v>A</v>
          </cell>
          <cell r="E1536" t="str">
            <v>A</v>
          </cell>
        </row>
        <row r="1537">
          <cell r="A1537">
            <v>104319</v>
          </cell>
          <cell r="B1537" t="str">
            <v>RIO GRANDE REGIONAL HOSPITAL</v>
          </cell>
          <cell r="C1537" t="str">
            <v>B</v>
          </cell>
          <cell r="D1537" t="str">
            <v>B</v>
          </cell>
          <cell r="E1537" t="str">
            <v>B</v>
          </cell>
        </row>
        <row r="1538">
          <cell r="A1538">
            <v>100420</v>
          </cell>
          <cell r="B1538" t="str">
            <v>Glendale Adventist Medical Center</v>
          </cell>
          <cell r="C1538" t="str">
            <v>C</v>
          </cell>
          <cell r="D1538" t="str">
            <v>C</v>
          </cell>
          <cell r="E1538" t="str">
            <v>C</v>
          </cell>
        </row>
        <row r="1539">
          <cell r="A1539">
            <v>103181</v>
          </cell>
          <cell r="B1539" t="str">
            <v>Carteret General Hospital</v>
          </cell>
          <cell r="C1539" t="str">
            <v>B</v>
          </cell>
          <cell r="D1539" t="str">
            <v>B</v>
          </cell>
          <cell r="E1539" t="str">
            <v>C</v>
          </cell>
        </row>
        <row r="1540">
          <cell r="A1540">
            <v>104087</v>
          </cell>
          <cell r="B1540" t="str">
            <v>PROVIDENCE MEMORIAL HOSPITAL</v>
          </cell>
          <cell r="C1540" t="str">
            <v>B</v>
          </cell>
          <cell r="D1540" t="str">
            <v>B</v>
          </cell>
          <cell r="E1540" t="str">
            <v>A</v>
          </cell>
        </row>
        <row r="1541">
          <cell r="A1541">
            <v>102737</v>
          </cell>
          <cell r="B1541" t="str">
            <v>Northern Nevada Medical Center</v>
          </cell>
          <cell r="C1541" t="str">
            <v>C</v>
          </cell>
          <cell r="D1541" t="str">
            <v>C</v>
          </cell>
          <cell r="E1541" t="str">
            <v>C</v>
          </cell>
        </row>
        <row r="1542">
          <cell r="A1542">
            <v>101409</v>
          </cell>
          <cell r="B1542" t="str">
            <v>Community Hospital South</v>
          </cell>
          <cell r="C1542" t="str">
            <v>C</v>
          </cell>
          <cell r="D1542" t="e">
            <v>#N/A</v>
          </cell>
          <cell r="E1542" t="e">
            <v>#N/A</v>
          </cell>
        </row>
        <row r="1543">
          <cell r="A1543">
            <v>100022</v>
          </cell>
          <cell r="B1543" t="str">
            <v>University of Alabama Hospital</v>
          </cell>
          <cell r="C1543" t="str">
            <v>C</v>
          </cell>
          <cell r="D1543" t="str">
            <v>C</v>
          </cell>
          <cell r="E1543" t="str">
            <v>C</v>
          </cell>
        </row>
        <row r="1544">
          <cell r="A1544">
            <v>101347</v>
          </cell>
          <cell r="B1544" t="str">
            <v>Marion General Hospital</v>
          </cell>
          <cell r="C1544" t="str">
            <v>B</v>
          </cell>
          <cell r="D1544" t="str">
            <v>B</v>
          </cell>
          <cell r="E1544" t="str">
            <v>Unknown</v>
          </cell>
        </row>
        <row r="1545">
          <cell r="A1545">
            <v>102242</v>
          </cell>
          <cell r="B1545" t="str">
            <v>Essentia Health Duluth</v>
          </cell>
          <cell r="C1545" t="str">
            <v>B</v>
          </cell>
          <cell r="D1545" t="str">
            <v>C</v>
          </cell>
          <cell r="E1545" t="str">
            <v>B</v>
          </cell>
        </row>
        <row r="1546">
          <cell r="A1546">
            <v>100322</v>
          </cell>
          <cell r="B1546" t="str">
            <v>Glendale Memorial Hospital and Health Center</v>
          </cell>
          <cell r="C1546" t="str">
            <v>C</v>
          </cell>
          <cell r="D1546" t="str">
            <v>B</v>
          </cell>
          <cell r="E1546" t="str">
            <v>B</v>
          </cell>
        </row>
        <row r="1547">
          <cell r="A1547">
            <v>104013</v>
          </cell>
          <cell r="B1547" t="str">
            <v>LeConte Medical Center</v>
          </cell>
          <cell r="C1547" t="str">
            <v>C</v>
          </cell>
          <cell r="D1547" t="str">
            <v>C</v>
          </cell>
          <cell r="E1547" t="str">
            <v>C</v>
          </cell>
        </row>
        <row r="1548">
          <cell r="A1548">
            <v>104474</v>
          </cell>
          <cell r="B1548" t="str">
            <v>ST MARK'S HOSPITAL</v>
          </cell>
          <cell r="C1548" t="str">
            <v>C</v>
          </cell>
          <cell r="D1548" t="str">
            <v>C</v>
          </cell>
          <cell r="E1548" t="str">
            <v>C</v>
          </cell>
        </row>
        <row r="1549">
          <cell r="A1549">
            <v>100182</v>
          </cell>
          <cell r="B1549" t="str">
            <v>West Valley Hospital</v>
          </cell>
          <cell r="C1549" t="e">
            <v>#N/A</v>
          </cell>
          <cell r="D1549" t="e">
            <v>#N/A</v>
          </cell>
          <cell r="E1549" t="e">
            <v>#N/A</v>
          </cell>
        </row>
        <row r="1550">
          <cell r="A1550">
            <v>100238</v>
          </cell>
          <cell r="B1550" t="str">
            <v>Mercy Hospital Fort Smith</v>
          </cell>
          <cell r="C1550" t="str">
            <v>C</v>
          </cell>
          <cell r="D1550" t="str">
            <v>C</v>
          </cell>
          <cell r="E1550" t="str">
            <v>C</v>
          </cell>
        </row>
        <row r="1551">
          <cell r="A1551">
            <v>100846</v>
          </cell>
          <cell r="B1551" t="str">
            <v>Leesburg Regional Medical Center</v>
          </cell>
          <cell r="C1551" t="str">
            <v>C</v>
          </cell>
          <cell r="D1551" t="str">
            <v>C</v>
          </cell>
          <cell r="E1551" t="str">
            <v>C</v>
          </cell>
        </row>
        <row r="1552">
          <cell r="A1552">
            <v>104685</v>
          </cell>
          <cell r="B1552" t="str">
            <v>Stonewall Jackson Memorial Hospital</v>
          </cell>
          <cell r="C1552" t="str">
            <v>C</v>
          </cell>
          <cell r="D1552" t="str">
            <v>C</v>
          </cell>
          <cell r="E1552" t="str">
            <v>Unknown</v>
          </cell>
        </row>
        <row r="1553">
          <cell r="A1553">
            <v>102472</v>
          </cell>
          <cell r="B1553" t="str">
            <v>Research Medical Center Main Campus</v>
          </cell>
          <cell r="C1553" t="str">
            <v>C</v>
          </cell>
          <cell r="D1553" t="str">
            <v>C</v>
          </cell>
          <cell r="E1553" t="str">
            <v>C</v>
          </cell>
        </row>
        <row r="1554">
          <cell r="A1554">
            <v>209027</v>
          </cell>
          <cell r="B1554" t="str">
            <v>Maine General Medical Center-Waterville Campus</v>
          </cell>
          <cell r="C1554" t="str">
            <v>A</v>
          </cell>
          <cell r="D1554" t="str">
            <v>A</v>
          </cell>
          <cell r="E1554" t="str">
            <v>Unknown</v>
          </cell>
        </row>
        <row r="1555">
          <cell r="A1555">
            <v>100956</v>
          </cell>
          <cell r="B1555" t="str">
            <v>Good Samaritan Medical Center</v>
          </cell>
          <cell r="C1555" t="str">
            <v>A</v>
          </cell>
          <cell r="D1555" t="str">
            <v>A</v>
          </cell>
          <cell r="E1555" t="str">
            <v>B</v>
          </cell>
        </row>
        <row r="1556">
          <cell r="A1556">
            <v>104299</v>
          </cell>
          <cell r="B1556" t="str">
            <v>Odessa Regional Medical Center</v>
          </cell>
          <cell r="C1556" t="e">
            <v>#N/A</v>
          </cell>
          <cell r="D1556" t="e">
            <v>#N/A</v>
          </cell>
          <cell r="E1556" t="str">
            <v>B</v>
          </cell>
        </row>
        <row r="1557">
          <cell r="A1557">
            <v>100684</v>
          </cell>
          <cell r="B1557" t="str">
            <v>Centura Health-St. Anthony Hospital</v>
          </cell>
          <cell r="C1557" t="str">
            <v>A</v>
          </cell>
          <cell r="D1557" t="str">
            <v>A</v>
          </cell>
          <cell r="E1557" t="str">
            <v>B</v>
          </cell>
        </row>
        <row r="1558">
          <cell r="A1558">
            <v>104527</v>
          </cell>
          <cell r="B1558" t="str">
            <v>Bon Secours Mary Immaculate Hospital</v>
          </cell>
          <cell r="C1558" t="str">
            <v>A</v>
          </cell>
          <cell r="D1558" t="str">
            <v>A</v>
          </cell>
          <cell r="E1558" t="str">
            <v>A</v>
          </cell>
        </row>
        <row r="1559">
          <cell r="A1559">
            <v>102170</v>
          </cell>
          <cell r="B1559" t="str">
            <v>St. John Hospital and Medical Center</v>
          </cell>
          <cell r="C1559" t="str">
            <v>C</v>
          </cell>
          <cell r="D1559" t="str">
            <v>B</v>
          </cell>
          <cell r="E1559" t="str">
            <v>A</v>
          </cell>
        </row>
        <row r="1560">
          <cell r="A1560">
            <v>100808</v>
          </cell>
          <cell r="B1560" t="str">
            <v>North Shore Medical Center</v>
          </cell>
          <cell r="C1560" t="str">
            <v>A</v>
          </cell>
          <cell r="D1560" t="str">
            <v>A</v>
          </cell>
          <cell r="E1560" t="str">
            <v>A</v>
          </cell>
        </row>
        <row r="1561">
          <cell r="A1561">
            <v>102644</v>
          </cell>
          <cell r="B1561" t="str">
            <v>FREMONT AREA MEDICAL CENTER</v>
          </cell>
          <cell r="C1561" t="str">
            <v>C</v>
          </cell>
          <cell r="D1561" t="str">
            <v>C</v>
          </cell>
          <cell r="E1561" t="str">
            <v>B</v>
          </cell>
        </row>
        <row r="1562">
          <cell r="A1562">
            <v>104733</v>
          </cell>
          <cell r="B1562" t="str">
            <v>Columbia St. Mary's Ozaukee Hospital</v>
          </cell>
          <cell r="C1562" t="str">
            <v>C</v>
          </cell>
          <cell r="D1562" t="str">
            <v>B</v>
          </cell>
          <cell r="E1562" t="str">
            <v>B</v>
          </cell>
        </row>
        <row r="1563">
          <cell r="A1563">
            <v>100515</v>
          </cell>
          <cell r="B1563" t="str">
            <v>Good Samaritan Hospital of Los Angeles</v>
          </cell>
          <cell r="C1563" t="str">
            <v>C</v>
          </cell>
          <cell r="D1563" t="str">
            <v>C</v>
          </cell>
          <cell r="E1563" t="str">
            <v>C</v>
          </cell>
        </row>
        <row r="1564">
          <cell r="A1564">
            <v>103550</v>
          </cell>
          <cell r="B1564" t="str">
            <v>THREE RIVERS COMMUNITY HOSPITAL</v>
          </cell>
          <cell r="C1564" t="str">
            <v>C</v>
          </cell>
          <cell r="D1564" t="str">
            <v>B</v>
          </cell>
          <cell r="E1564" t="str">
            <v>B</v>
          </cell>
        </row>
        <row r="1565">
          <cell r="A1565">
            <v>209053</v>
          </cell>
          <cell r="B1565" t="str">
            <v>Lake Health West Medical Center</v>
          </cell>
          <cell r="C1565" t="str">
            <v>B</v>
          </cell>
          <cell r="D1565" t="str">
            <v>B</v>
          </cell>
          <cell r="E1565" t="str">
            <v>C</v>
          </cell>
        </row>
        <row r="1566">
          <cell r="A1566">
            <v>104607</v>
          </cell>
          <cell r="B1566" t="str">
            <v>Swedish Medical Center Cherry HIll</v>
          </cell>
          <cell r="C1566" t="str">
            <v>C</v>
          </cell>
          <cell r="D1566" t="str">
            <v>C</v>
          </cell>
          <cell r="E1566" t="str">
            <v>A</v>
          </cell>
        </row>
        <row r="1567">
          <cell r="A1567">
            <v>104548</v>
          </cell>
          <cell r="B1567" t="str">
            <v>Martha Jefferson Hospital</v>
          </cell>
          <cell r="C1567" t="str">
            <v>B</v>
          </cell>
          <cell r="D1567" t="str">
            <v>B</v>
          </cell>
          <cell r="E1567" t="str">
            <v>A</v>
          </cell>
        </row>
        <row r="1568">
          <cell r="A1568">
            <v>102045</v>
          </cell>
          <cell r="B1568" t="str">
            <v>North Adams Regional Hospital</v>
          </cell>
          <cell r="C1568" t="str">
            <v>A</v>
          </cell>
          <cell r="D1568" t="str">
            <v>A</v>
          </cell>
          <cell r="E1568" t="str">
            <v>A</v>
          </cell>
        </row>
        <row r="1569">
          <cell r="A1569">
            <v>102741</v>
          </cell>
          <cell r="B1569" t="str">
            <v>Spring Valley Hospital Medical Center</v>
          </cell>
          <cell r="C1569" t="str">
            <v>C</v>
          </cell>
          <cell r="D1569" t="str">
            <v>C</v>
          </cell>
          <cell r="E1569" t="str">
            <v>B</v>
          </cell>
        </row>
        <row r="1570">
          <cell r="A1570">
            <v>102413</v>
          </cell>
          <cell r="B1570" t="str">
            <v>Greenwood Leflore Hospital</v>
          </cell>
          <cell r="C1570" t="str">
            <v>C</v>
          </cell>
          <cell r="D1570" t="str">
            <v>B</v>
          </cell>
          <cell r="E1570" t="str">
            <v>B</v>
          </cell>
        </row>
        <row r="1571">
          <cell r="A1571">
            <v>101159</v>
          </cell>
          <cell r="B1571" t="str">
            <v>Proctor Hospital</v>
          </cell>
          <cell r="C1571" t="str">
            <v>C</v>
          </cell>
          <cell r="D1571" t="str">
            <v>B</v>
          </cell>
          <cell r="E1571" t="str">
            <v>B</v>
          </cell>
        </row>
        <row r="1572">
          <cell r="A1572">
            <v>100855</v>
          </cell>
          <cell r="B1572" t="str">
            <v>Indian River Medical Center</v>
          </cell>
          <cell r="C1572" t="str">
            <v>C</v>
          </cell>
          <cell r="D1572" t="str">
            <v>C</v>
          </cell>
          <cell r="E1572" t="str">
            <v>B</v>
          </cell>
        </row>
        <row r="1573">
          <cell r="A1573">
            <v>104259</v>
          </cell>
          <cell r="B1573" t="str">
            <v>The Medical Center of Southeast Texas</v>
          </cell>
          <cell r="C1573" t="e">
            <v>#N/A</v>
          </cell>
          <cell r="D1573" t="e">
            <v>#N/A</v>
          </cell>
          <cell r="E1573" t="str">
            <v>B</v>
          </cell>
        </row>
        <row r="1574">
          <cell r="A1574">
            <v>104623</v>
          </cell>
          <cell r="B1574" t="str">
            <v>Providence Sacred Heart Medical Center</v>
          </cell>
          <cell r="C1574" t="str">
            <v>C</v>
          </cell>
          <cell r="D1574" t="str">
            <v>C</v>
          </cell>
          <cell r="E1574" t="str">
            <v>C</v>
          </cell>
        </row>
        <row r="1575">
          <cell r="A1575">
            <v>100800</v>
          </cell>
          <cell r="B1575" t="str">
            <v>NCH North Naples Hospital</v>
          </cell>
          <cell r="C1575" t="str">
            <v>B</v>
          </cell>
          <cell r="D1575" t="str">
            <v>B</v>
          </cell>
          <cell r="E1575" t="str">
            <v>B</v>
          </cell>
        </row>
        <row r="1576">
          <cell r="A1576">
            <v>154211</v>
          </cell>
          <cell r="B1576" t="str">
            <v>NCH Downtown Naples Hospital</v>
          </cell>
          <cell r="C1576" t="str">
            <v>B</v>
          </cell>
          <cell r="D1576" t="str">
            <v>B</v>
          </cell>
          <cell r="E1576" t="str">
            <v>B</v>
          </cell>
        </row>
        <row r="1577">
          <cell r="A1577">
            <v>100993</v>
          </cell>
          <cell r="B1577" t="str">
            <v>University Health Care System</v>
          </cell>
          <cell r="C1577" t="str">
            <v>C</v>
          </cell>
          <cell r="D1577" t="str">
            <v>C</v>
          </cell>
          <cell r="E1577" t="str">
            <v>C</v>
          </cell>
        </row>
        <row r="1578">
          <cell r="A1578">
            <v>104063</v>
          </cell>
          <cell r="B1578" t="str">
            <v>Hendersonville Medical Center</v>
          </cell>
          <cell r="C1578" t="str">
            <v>B</v>
          </cell>
          <cell r="D1578" t="str">
            <v>B</v>
          </cell>
          <cell r="E1578" t="str">
            <v>B</v>
          </cell>
        </row>
        <row r="1579">
          <cell r="A1579">
            <v>101583</v>
          </cell>
          <cell r="B1579" t="str">
            <v>Salina Regional Health Center</v>
          </cell>
          <cell r="C1579" t="str">
            <v>C</v>
          </cell>
          <cell r="D1579" t="str">
            <v>B</v>
          </cell>
          <cell r="E1579" t="str">
            <v>C</v>
          </cell>
        </row>
        <row r="1580">
          <cell r="A1580">
            <v>100478</v>
          </cell>
          <cell r="B1580" t="str">
            <v>Los Angeles County - Harbor UCLA Medical Center</v>
          </cell>
          <cell r="C1580" t="str">
            <v>C</v>
          </cell>
          <cell r="D1580" t="str">
            <v>B</v>
          </cell>
          <cell r="E1580" t="str">
            <v>C</v>
          </cell>
        </row>
        <row r="1581">
          <cell r="A1581">
            <v>104092</v>
          </cell>
          <cell r="B1581" t="str">
            <v>St. Joseph Regional Health Center</v>
          </cell>
          <cell r="C1581" t="str">
            <v>C</v>
          </cell>
          <cell r="D1581" t="str">
            <v>C</v>
          </cell>
          <cell r="E1581" t="str">
            <v>C</v>
          </cell>
        </row>
        <row r="1582">
          <cell r="A1582">
            <v>102580</v>
          </cell>
          <cell r="B1582" t="str">
            <v>St. Peter's Hospital</v>
          </cell>
          <cell r="C1582" t="str">
            <v>C</v>
          </cell>
          <cell r="D1582" t="str">
            <v>C</v>
          </cell>
          <cell r="E1582" t="str">
            <v>Grade Pending</v>
          </cell>
        </row>
        <row r="1583">
          <cell r="A1583">
            <v>101620</v>
          </cell>
          <cell r="B1583" t="str">
            <v>Providence Medical Center of Kansas City</v>
          </cell>
          <cell r="C1583" t="str">
            <v>C</v>
          </cell>
          <cell r="D1583" t="str">
            <v>C</v>
          </cell>
          <cell r="E1583" t="str">
            <v>C</v>
          </cell>
        </row>
        <row r="1584">
          <cell r="A1584">
            <v>100952</v>
          </cell>
          <cell r="B1584" t="str">
            <v>Memorial Hospital West</v>
          </cell>
          <cell r="C1584" t="str">
            <v>A</v>
          </cell>
          <cell r="D1584" t="str">
            <v>A</v>
          </cell>
          <cell r="E1584" t="str">
            <v>A</v>
          </cell>
        </row>
        <row r="1585">
          <cell r="A1585">
            <v>104486</v>
          </cell>
          <cell r="B1585" t="str">
            <v>Central Vermont Medical Center</v>
          </cell>
          <cell r="C1585" t="str">
            <v>A</v>
          </cell>
          <cell r="D1585" t="str">
            <v>A</v>
          </cell>
          <cell r="E1585" t="str">
            <v>A</v>
          </cell>
        </row>
        <row r="1586">
          <cell r="A1586">
            <v>103712</v>
          </cell>
          <cell r="B1586" t="str">
            <v>Canonsburg General Hospital</v>
          </cell>
          <cell r="C1586" t="str">
            <v>B</v>
          </cell>
          <cell r="D1586" t="str">
            <v>B</v>
          </cell>
          <cell r="E1586" t="str">
            <v>C</v>
          </cell>
        </row>
        <row r="1587">
          <cell r="A1587">
            <v>103558</v>
          </cell>
          <cell r="B1587" t="str">
            <v>ROGUE VALLEY MEDICAL CENTER</v>
          </cell>
          <cell r="C1587" t="str">
            <v>B</v>
          </cell>
          <cell r="D1587" t="str">
            <v>B</v>
          </cell>
          <cell r="E1587" t="str">
            <v>B</v>
          </cell>
        </row>
        <row r="1588">
          <cell r="A1588">
            <v>154265</v>
          </cell>
          <cell r="B1588" t="str">
            <v>Mission Trail Baptist Hospital</v>
          </cell>
          <cell r="C1588" t="str">
            <v>C</v>
          </cell>
          <cell r="D1588" t="str">
            <v>C</v>
          </cell>
          <cell r="E1588" t="str">
            <v>Unknown</v>
          </cell>
        </row>
        <row r="1589">
          <cell r="A1589">
            <v>102536</v>
          </cell>
          <cell r="B1589" t="str">
            <v>Barnes-Jewish St. Peters Hospital</v>
          </cell>
          <cell r="C1589" t="str">
            <v>B</v>
          </cell>
          <cell r="D1589" t="str">
            <v>B</v>
          </cell>
          <cell r="E1589" t="str">
            <v>B</v>
          </cell>
        </row>
        <row r="1590">
          <cell r="A1590">
            <v>103226</v>
          </cell>
          <cell r="B1590" t="str">
            <v>Medcenter One</v>
          </cell>
          <cell r="C1590" t="str">
            <v>B</v>
          </cell>
          <cell r="D1590" t="str">
            <v>B</v>
          </cell>
          <cell r="E1590" t="str">
            <v>C</v>
          </cell>
        </row>
        <row r="1591">
          <cell r="A1591">
            <v>101851</v>
          </cell>
          <cell r="B1591" t="str">
            <v>Our Lady of Lourdes Regional Medical Center</v>
          </cell>
          <cell r="C1591" t="str">
            <v>C</v>
          </cell>
          <cell r="D1591" t="str">
            <v>C</v>
          </cell>
          <cell r="E1591" t="str">
            <v>B</v>
          </cell>
        </row>
        <row r="1592">
          <cell r="A1592">
            <v>103356</v>
          </cell>
          <cell r="B1592" t="str">
            <v>Bethesda North Hospital</v>
          </cell>
          <cell r="C1592" t="str">
            <v>A</v>
          </cell>
          <cell r="D1592" t="str">
            <v>A</v>
          </cell>
          <cell r="E1592" t="str">
            <v>B</v>
          </cell>
        </row>
        <row r="1593">
          <cell r="A1593">
            <v>103893</v>
          </cell>
          <cell r="B1593" t="str">
            <v>Tuomey Healthcare System</v>
          </cell>
          <cell r="C1593" t="str">
            <v>A</v>
          </cell>
          <cell r="D1593" t="str">
            <v>A</v>
          </cell>
          <cell r="E1593" t="str">
            <v>B</v>
          </cell>
        </row>
        <row r="1594">
          <cell r="A1594">
            <v>100211</v>
          </cell>
          <cell r="B1594" t="str">
            <v>Washington Regional Medical Center</v>
          </cell>
          <cell r="C1594" t="str">
            <v>A</v>
          </cell>
          <cell r="D1594" t="str">
            <v>A</v>
          </cell>
          <cell r="E1594" t="str">
            <v>B</v>
          </cell>
        </row>
        <row r="1595">
          <cell r="A1595">
            <v>103198</v>
          </cell>
          <cell r="B1595" t="str">
            <v>Presbyterian Hospital Huntersville</v>
          </cell>
          <cell r="C1595" t="str">
            <v>A</v>
          </cell>
          <cell r="D1595" t="str">
            <v>B</v>
          </cell>
          <cell r="E1595" t="str">
            <v>A</v>
          </cell>
        </row>
        <row r="1596">
          <cell r="A1596">
            <v>101158</v>
          </cell>
          <cell r="B1596" t="str">
            <v>Katherine Shaw Bethea Hospital</v>
          </cell>
          <cell r="C1596" t="str">
            <v>B</v>
          </cell>
          <cell r="D1596" t="str">
            <v>C</v>
          </cell>
          <cell r="E1596" t="str">
            <v>C</v>
          </cell>
        </row>
        <row r="1597">
          <cell r="A1597">
            <v>103433</v>
          </cell>
          <cell r="B1597" t="str">
            <v>Great Plains Regional Medical Center</v>
          </cell>
          <cell r="C1597" t="str">
            <v>B</v>
          </cell>
          <cell r="D1597" t="str">
            <v>C</v>
          </cell>
          <cell r="E1597" t="str">
            <v>C</v>
          </cell>
        </row>
        <row r="1598">
          <cell r="A1598">
            <v>100678</v>
          </cell>
          <cell r="B1598" t="str">
            <v>Exempla Lutheran Medical Center</v>
          </cell>
          <cell r="C1598" t="str">
            <v>C</v>
          </cell>
          <cell r="D1598" t="str">
            <v>C</v>
          </cell>
          <cell r="E1598" t="str">
            <v>Grade Pending</v>
          </cell>
        </row>
        <row r="1599">
          <cell r="A1599">
            <v>103682</v>
          </cell>
          <cell r="B1599" t="str">
            <v>Windber Medical Center</v>
          </cell>
          <cell r="C1599" t="str">
            <v>C</v>
          </cell>
          <cell r="D1599" t="str">
            <v>B</v>
          </cell>
          <cell r="E1599" t="str">
            <v>C</v>
          </cell>
        </row>
        <row r="1600">
          <cell r="A1600">
            <v>100085</v>
          </cell>
          <cell r="B1600" t="str">
            <v>Crestwood Medical Center</v>
          </cell>
          <cell r="C1600" t="str">
            <v>B</v>
          </cell>
          <cell r="D1600" t="str">
            <v>B</v>
          </cell>
          <cell r="E1600" t="str">
            <v>C</v>
          </cell>
        </row>
        <row r="1601">
          <cell r="A1601">
            <v>100759</v>
          </cell>
          <cell r="B1601" t="str">
            <v>Middlesex Hospital</v>
          </cell>
          <cell r="C1601" t="str">
            <v>A</v>
          </cell>
          <cell r="D1601" t="str">
            <v>A</v>
          </cell>
          <cell r="E1601" t="str">
            <v>B</v>
          </cell>
        </row>
        <row r="1602">
          <cell r="A1602">
            <v>104290</v>
          </cell>
          <cell r="B1602" t="str">
            <v>WEST HOUSTON MEDICAL CENTER</v>
          </cell>
          <cell r="C1602" t="str">
            <v>C</v>
          </cell>
          <cell r="D1602" t="str">
            <v>C</v>
          </cell>
          <cell r="E1602" t="str">
            <v>C</v>
          </cell>
        </row>
        <row r="1603">
          <cell r="A1603">
            <v>102796</v>
          </cell>
          <cell r="B1603" t="str">
            <v>Virtua Berlin Hospital</v>
          </cell>
          <cell r="C1603" t="str">
            <v>B</v>
          </cell>
          <cell r="D1603" t="str">
            <v>B</v>
          </cell>
          <cell r="E1603" t="str">
            <v>B</v>
          </cell>
        </row>
        <row r="1604">
          <cell r="A1604">
            <v>100437</v>
          </cell>
          <cell r="B1604" t="str">
            <v>Mercy Medical Center of Redding</v>
          </cell>
          <cell r="C1604" t="str">
            <v>B</v>
          </cell>
          <cell r="D1604" t="str">
            <v>B</v>
          </cell>
          <cell r="E1604" t="str">
            <v>A</v>
          </cell>
        </row>
        <row r="1605">
          <cell r="A1605">
            <v>101035</v>
          </cell>
          <cell r="B1605" t="str">
            <v>Crisp Regional Hospital</v>
          </cell>
          <cell r="C1605" t="str">
            <v>C</v>
          </cell>
          <cell r="D1605" t="str">
            <v>B</v>
          </cell>
          <cell r="E1605" t="str">
            <v>C</v>
          </cell>
        </row>
        <row r="1606">
          <cell r="A1606">
            <v>101337</v>
          </cell>
          <cell r="B1606" t="str">
            <v>Johnson Memorial Hospital</v>
          </cell>
          <cell r="C1606" t="str">
            <v>B</v>
          </cell>
          <cell r="D1606" t="str">
            <v>B</v>
          </cell>
          <cell r="E1606" t="str">
            <v>B</v>
          </cell>
        </row>
        <row r="1607">
          <cell r="A1607">
            <v>102984</v>
          </cell>
          <cell r="B1607" t="str">
            <v>Ellis Medicine</v>
          </cell>
          <cell r="C1607" t="str">
            <v>B</v>
          </cell>
          <cell r="D1607" t="str">
            <v>B</v>
          </cell>
          <cell r="E1607" t="str">
            <v>B</v>
          </cell>
        </row>
        <row r="1608">
          <cell r="A1608">
            <v>103653</v>
          </cell>
          <cell r="B1608" t="str">
            <v>The Good Samaritan Hospital</v>
          </cell>
          <cell r="C1608" t="str">
            <v>C</v>
          </cell>
          <cell r="D1608" t="str">
            <v>C</v>
          </cell>
          <cell r="E1608" t="str">
            <v>B</v>
          </cell>
        </row>
        <row r="1609">
          <cell r="A1609">
            <v>103064</v>
          </cell>
          <cell r="B1609" t="str">
            <v>White Plains Hospital Center</v>
          </cell>
          <cell r="C1609" t="str">
            <v>C</v>
          </cell>
          <cell r="D1609" t="str">
            <v>C</v>
          </cell>
          <cell r="E1609" t="str">
            <v>C</v>
          </cell>
        </row>
        <row r="1610">
          <cell r="A1610">
            <v>103723</v>
          </cell>
          <cell r="B1610" t="str">
            <v>Chester County Hospital</v>
          </cell>
          <cell r="C1610" t="str">
            <v>A</v>
          </cell>
          <cell r="D1610" t="str">
            <v>A</v>
          </cell>
          <cell r="E1610" t="str">
            <v>A</v>
          </cell>
        </row>
        <row r="1611">
          <cell r="A1611">
            <v>108025</v>
          </cell>
          <cell r="B1611" t="str">
            <v>Henry Ford West Bloomfield Hospital</v>
          </cell>
          <cell r="C1611" t="str">
            <v>C</v>
          </cell>
          <cell r="D1611" t="str">
            <v>B</v>
          </cell>
          <cell r="E1611" t="str">
            <v>C</v>
          </cell>
        </row>
        <row r="1612">
          <cell r="A1612">
            <v>102400</v>
          </cell>
          <cell r="B1612" t="str">
            <v>Central Mississippi Medical Center</v>
          </cell>
          <cell r="C1612" t="str">
            <v>C</v>
          </cell>
          <cell r="D1612" t="str">
            <v>C</v>
          </cell>
          <cell r="E1612" t="str">
            <v>C</v>
          </cell>
        </row>
        <row r="1613">
          <cell r="A1613">
            <v>103846</v>
          </cell>
          <cell r="B1613" t="str">
            <v>St. Joseph Health Services of Rhode Island</v>
          </cell>
          <cell r="C1613" t="str">
            <v>B</v>
          </cell>
          <cell r="D1613" t="str">
            <v>B</v>
          </cell>
          <cell r="E1613" t="str">
            <v>C</v>
          </cell>
        </row>
        <row r="1614">
          <cell r="A1614">
            <v>100213</v>
          </cell>
          <cell r="B1614" t="str">
            <v>Mercy Medical Center</v>
          </cell>
          <cell r="C1614" t="str">
            <v>C</v>
          </cell>
          <cell r="D1614" t="str">
            <v>C</v>
          </cell>
          <cell r="E1614" t="str">
            <v>B</v>
          </cell>
        </row>
        <row r="1615">
          <cell r="A1615">
            <v>104689</v>
          </cell>
          <cell r="B1615" t="str">
            <v>Logan Regional Medical Center</v>
          </cell>
          <cell r="C1615" t="str">
            <v>B</v>
          </cell>
          <cell r="D1615" t="str">
            <v>A</v>
          </cell>
          <cell r="E1615" t="str">
            <v>B</v>
          </cell>
        </row>
        <row r="1616">
          <cell r="A1616">
            <v>154269</v>
          </cell>
          <cell r="B1616" t="str">
            <v>North Central Baptist Hospital</v>
          </cell>
          <cell r="C1616" t="str">
            <v>B</v>
          </cell>
          <cell r="D1616" t="str">
            <v>B</v>
          </cell>
          <cell r="E1616" t="str">
            <v>Unknown</v>
          </cell>
        </row>
        <row r="1617">
          <cell r="A1617">
            <v>103079</v>
          </cell>
          <cell r="B1617" t="str">
            <v>Catskill Regional Medical Center of Harris</v>
          </cell>
          <cell r="C1617" t="str">
            <v>C</v>
          </cell>
          <cell r="D1617" t="e">
            <v>#N/A</v>
          </cell>
          <cell r="E1617" t="e">
            <v>#N/A</v>
          </cell>
        </row>
        <row r="1618">
          <cell r="A1618">
            <v>104643</v>
          </cell>
          <cell r="B1618" t="str">
            <v>Wenatchee Valley Hospital</v>
          </cell>
          <cell r="C1618" t="e">
            <v>#N/A</v>
          </cell>
          <cell r="D1618" t="str">
            <v>A</v>
          </cell>
          <cell r="E1618" t="str">
            <v>A</v>
          </cell>
        </row>
        <row r="1619">
          <cell r="A1619">
            <v>102763</v>
          </cell>
          <cell r="B1619" t="str">
            <v>Catholic Medical Center</v>
          </cell>
          <cell r="C1619" t="str">
            <v>A</v>
          </cell>
          <cell r="D1619" t="str">
            <v>B</v>
          </cell>
          <cell r="E1619" t="str">
            <v>B</v>
          </cell>
        </row>
        <row r="1620">
          <cell r="A1620">
            <v>100842</v>
          </cell>
          <cell r="B1620" t="str">
            <v>Peace River Regional Medical Center</v>
          </cell>
          <cell r="C1620" t="str">
            <v>B</v>
          </cell>
          <cell r="D1620" t="e">
            <v>#N/A</v>
          </cell>
          <cell r="E1620" t="e">
            <v>#N/A</v>
          </cell>
        </row>
        <row r="1621">
          <cell r="A1621">
            <v>103314</v>
          </cell>
          <cell r="B1621" t="str">
            <v>Blanchard Valley Health System</v>
          </cell>
          <cell r="C1621" t="str">
            <v>B</v>
          </cell>
          <cell r="D1621" t="str">
            <v>B</v>
          </cell>
          <cell r="E1621" t="str">
            <v>A</v>
          </cell>
        </row>
        <row r="1622">
          <cell r="A1622">
            <v>100924</v>
          </cell>
          <cell r="B1622" t="str">
            <v>NORTHSIDE HOSPITAL</v>
          </cell>
          <cell r="C1622" t="str">
            <v>C</v>
          </cell>
          <cell r="D1622" t="str">
            <v>C</v>
          </cell>
          <cell r="E1622" t="str">
            <v>C</v>
          </cell>
        </row>
        <row r="1623">
          <cell r="A1623">
            <v>102253</v>
          </cell>
          <cell r="B1623" t="str">
            <v>Winona Health</v>
          </cell>
          <cell r="C1623" t="str">
            <v>A</v>
          </cell>
          <cell r="D1623" t="str">
            <v>A</v>
          </cell>
          <cell r="E1623" t="str">
            <v>B</v>
          </cell>
        </row>
        <row r="1624">
          <cell r="A1624">
            <v>104446</v>
          </cell>
          <cell r="B1624" t="str">
            <v>McKay-Dee Hospital Center</v>
          </cell>
          <cell r="C1624" t="str">
            <v>B</v>
          </cell>
          <cell r="D1624" t="str">
            <v>B</v>
          </cell>
          <cell r="E1624" t="str">
            <v>C</v>
          </cell>
        </row>
        <row r="1625">
          <cell r="A1625">
            <v>102157</v>
          </cell>
          <cell r="B1625" t="str">
            <v>Memorial Healthcare</v>
          </cell>
          <cell r="C1625" t="str">
            <v>B</v>
          </cell>
          <cell r="D1625" t="str">
            <v>B</v>
          </cell>
          <cell r="E1625" t="str">
            <v>C</v>
          </cell>
        </row>
        <row r="1626">
          <cell r="A1626">
            <v>104727</v>
          </cell>
          <cell r="B1626" t="str">
            <v>St. Elizabeth Hospital of Appleton</v>
          </cell>
          <cell r="C1626" t="str">
            <v>B</v>
          </cell>
          <cell r="D1626" t="str">
            <v>C</v>
          </cell>
          <cell r="E1626" t="str">
            <v>C</v>
          </cell>
        </row>
        <row r="1627">
          <cell r="A1627">
            <v>100367</v>
          </cell>
          <cell r="B1627" t="str">
            <v>St. Bernardine Medical Center</v>
          </cell>
          <cell r="C1627" t="str">
            <v>D</v>
          </cell>
          <cell r="D1627" t="str">
            <v>C</v>
          </cell>
          <cell r="E1627" t="str">
            <v>C</v>
          </cell>
        </row>
        <row r="1628">
          <cell r="A1628">
            <v>102946</v>
          </cell>
          <cell r="B1628" t="str">
            <v>F.F. Thompson Hospital</v>
          </cell>
          <cell r="C1628" t="str">
            <v>A</v>
          </cell>
          <cell r="D1628" t="str">
            <v>B</v>
          </cell>
          <cell r="E1628" t="str">
            <v>B</v>
          </cell>
        </row>
        <row r="1629">
          <cell r="A1629">
            <v>100873</v>
          </cell>
          <cell r="B1629" t="str">
            <v>Aventura Hospital and Medical Center</v>
          </cell>
          <cell r="C1629" t="str">
            <v>A</v>
          </cell>
          <cell r="D1629" t="str">
            <v>A</v>
          </cell>
          <cell r="E1629" t="str">
            <v>B</v>
          </cell>
        </row>
        <row r="1630">
          <cell r="A1630">
            <v>209019</v>
          </cell>
          <cell r="B1630" t="str">
            <v>Indiana University Health Hospital</v>
          </cell>
          <cell r="C1630" t="str">
            <v>A</v>
          </cell>
          <cell r="D1630" t="str">
            <v>B</v>
          </cell>
          <cell r="E1630" t="str">
            <v>Unknown</v>
          </cell>
        </row>
        <row r="1631">
          <cell r="A1631">
            <v>101374</v>
          </cell>
          <cell r="B1631" t="str">
            <v>Indiana University Health Methodist Hospital</v>
          </cell>
          <cell r="C1631" t="str">
            <v>A</v>
          </cell>
          <cell r="D1631" t="str">
            <v>B</v>
          </cell>
          <cell r="E1631" t="str">
            <v>C</v>
          </cell>
        </row>
        <row r="1632">
          <cell r="A1632">
            <v>101272</v>
          </cell>
          <cell r="B1632" t="str">
            <v>Vanguard Westlake Hospital</v>
          </cell>
          <cell r="C1632" t="str">
            <v>B</v>
          </cell>
          <cell r="D1632" t="str">
            <v>B</v>
          </cell>
          <cell r="E1632" t="str">
            <v>A</v>
          </cell>
        </row>
        <row r="1633">
          <cell r="A1633">
            <v>101363</v>
          </cell>
          <cell r="B1633" t="str">
            <v>Hancock Regional Hospital</v>
          </cell>
          <cell r="C1633" t="str">
            <v>B</v>
          </cell>
          <cell r="D1633" t="str">
            <v>B</v>
          </cell>
          <cell r="E1633" t="str">
            <v>C</v>
          </cell>
        </row>
        <row r="1634">
          <cell r="A1634">
            <v>104325</v>
          </cell>
          <cell r="B1634" t="str">
            <v>Baylor Medical Center at Carrollton</v>
          </cell>
          <cell r="C1634" t="str">
            <v>A</v>
          </cell>
          <cell r="D1634" t="str">
            <v>C</v>
          </cell>
          <cell r="E1634" t="str">
            <v>B</v>
          </cell>
        </row>
        <row r="1635">
          <cell r="A1635">
            <v>100443</v>
          </cell>
          <cell r="B1635" t="str">
            <v>Riverside County Regional Medical Center</v>
          </cell>
          <cell r="C1635" t="str">
            <v>B</v>
          </cell>
          <cell r="D1635" t="str">
            <v>A</v>
          </cell>
          <cell r="E1635" t="str">
            <v>A</v>
          </cell>
        </row>
        <row r="1636">
          <cell r="A1636">
            <v>101706</v>
          </cell>
          <cell r="B1636" t="str">
            <v>King's Daughters Medical Center</v>
          </cell>
          <cell r="C1636" t="str">
            <v>B</v>
          </cell>
          <cell r="D1636" t="str">
            <v>B</v>
          </cell>
          <cell r="E1636" t="str">
            <v>C</v>
          </cell>
        </row>
        <row r="1637">
          <cell r="A1637">
            <v>101589</v>
          </cell>
          <cell r="B1637" t="str">
            <v>Promise Regional Medical Center-Hutchinson</v>
          </cell>
          <cell r="C1637" t="str">
            <v>C</v>
          </cell>
          <cell r="D1637" t="str">
            <v>C</v>
          </cell>
          <cell r="E1637" t="str">
            <v>C</v>
          </cell>
        </row>
        <row r="1638">
          <cell r="A1638">
            <v>103625</v>
          </cell>
          <cell r="B1638" t="str">
            <v>Chestnut Hill Hospital</v>
          </cell>
          <cell r="C1638" t="str">
            <v>B</v>
          </cell>
          <cell r="D1638" t="str">
            <v>B</v>
          </cell>
          <cell r="E1638" t="str">
            <v>A</v>
          </cell>
        </row>
        <row r="1639">
          <cell r="A1639">
            <v>103621</v>
          </cell>
          <cell r="B1639" t="str">
            <v>Palmerton Hospital</v>
          </cell>
          <cell r="C1639" t="str">
            <v>C</v>
          </cell>
          <cell r="D1639" t="str">
            <v>C</v>
          </cell>
          <cell r="E1639" t="str">
            <v>C</v>
          </cell>
        </row>
        <row r="1640">
          <cell r="A1640">
            <v>103162</v>
          </cell>
          <cell r="B1640" t="str">
            <v>Albemarle Health</v>
          </cell>
          <cell r="C1640" t="str">
            <v>C</v>
          </cell>
          <cell r="D1640" t="str">
            <v>C</v>
          </cell>
          <cell r="E1640" t="str">
            <v>C</v>
          </cell>
        </row>
        <row r="1641">
          <cell r="A1641">
            <v>101341</v>
          </cell>
          <cell r="B1641" t="str">
            <v>Hendricks Regional Health</v>
          </cell>
          <cell r="C1641" t="str">
            <v>B</v>
          </cell>
          <cell r="D1641" t="str">
            <v>B</v>
          </cell>
          <cell r="E1641" t="str">
            <v>B</v>
          </cell>
        </row>
        <row r="1642">
          <cell r="A1642">
            <v>103016</v>
          </cell>
          <cell r="B1642" t="str">
            <v>Bellevue Hospital Center</v>
          </cell>
          <cell r="C1642" t="str">
            <v>B</v>
          </cell>
          <cell r="D1642" t="str">
            <v>A</v>
          </cell>
          <cell r="E1642" t="str">
            <v>A</v>
          </cell>
        </row>
        <row r="1643">
          <cell r="A1643">
            <v>103303</v>
          </cell>
          <cell r="B1643" t="str">
            <v>East Ohio Regional Hospital</v>
          </cell>
          <cell r="C1643" t="str">
            <v>C</v>
          </cell>
          <cell r="D1643" t="str">
            <v>C</v>
          </cell>
          <cell r="E1643" t="str">
            <v>C</v>
          </cell>
        </row>
        <row r="1644">
          <cell r="A1644">
            <v>214813</v>
          </cell>
          <cell r="B1644" t="str">
            <v>Montefiore Wakefield Campus</v>
          </cell>
          <cell r="C1644" t="str">
            <v>C</v>
          </cell>
          <cell r="D1644" t="e">
            <v>#N/A</v>
          </cell>
          <cell r="E1644" t="e">
            <v>#N/A</v>
          </cell>
        </row>
        <row r="1645">
          <cell r="A1645">
            <v>104755</v>
          </cell>
          <cell r="B1645" t="str">
            <v>Mercy Health System Corporation</v>
          </cell>
          <cell r="C1645" t="str">
            <v>C</v>
          </cell>
          <cell r="D1645" t="str">
            <v>C</v>
          </cell>
          <cell r="E1645" t="str">
            <v>B</v>
          </cell>
        </row>
        <row r="1646">
          <cell r="A1646">
            <v>100824</v>
          </cell>
          <cell r="B1646" t="str">
            <v>South Lake Hospital</v>
          </cell>
          <cell r="C1646" t="str">
            <v>D</v>
          </cell>
          <cell r="D1646" t="str">
            <v>C</v>
          </cell>
          <cell r="E1646" t="str">
            <v>Unknown</v>
          </cell>
        </row>
        <row r="1647">
          <cell r="A1647">
            <v>104690</v>
          </cell>
          <cell r="B1647" t="str">
            <v>Wheeling Hospital</v>
          </cell>
          <cell r="C1647" t="str">
            <v>C</v>
          </cell>
          <cell r="D1647" t="str">
            <v>C</v>
          </cell>
          <cell r="E1647" t="str">
            <v>C</v>
          </cell>
        </row>
        <row r="1648">
          <cell r="A1648">
            <v>102415</v>
          </cell>
          <cell r="B1648" t="str">
            <v>Mississippi Baptist Medical Center</v>
          </cell>
          <cell r="C1648" t="str">
            <v>B</v>
          </cell>
          <cell r="D1648" t="str">
            <v>C</v>
          </cell>
          <cell r="E1648" t="str">
            <v>C</v>
          </cell>
        </row>
        <row r="1649">
          <cell r="A1649">
            <v>104913</v>
          </cell>
          <cell r="B1649" t="str">
            <v>Scott &amp; White Hospital at Round Rock</v>
          </cell>
          <cell r="C1649" t="str">
            <v>C</v>
          </cell>
          <cell r="D1649" t="str">
            <v>B</v>
          </cell>
          <cell r="E1649" t="str">
            <v>Unknown</v>
          </cell>
        </row>
        <row r="1650">
          <cell r="A1650">
            <v>103549</v>
          </cell>
          <cell r="B1650" t="str">
            <v>MID-COLUMBIA MEDICAL CENTER</v>
          </cell>
          <cell r="C1650" t="str">
            <v>B</v>
          </cell>
          <cell r="D1650" t="str">
            <v>B</v>
          </cell>
          <cell r="E1650" t="str">
            <v>C</v>
          </cell>
        </row>
        <row r="1651">
          <cell r="A1651">
            <v>103699</v>
          </cell>
          <cell r="B1651" t="str">
            <v>Wyoming Valley Health Care System</v>
          </cell>
          <cell r="C1651" t="str">
            <v>C</v>
          </cell>
          <cell r="D1651" t="str">
            <v>C</v>
          </cell>
          <cell r="E1651" t="str">
            <v>C</v>
          </cell>
        </row>
        <row r="1652">
          <cell r="A1652">
            <v>102828</v>
          </cell>
          <cell r="B1652" t="str">
            <v>Jersey Shore University Medical Center</v>
          </cell>
          <cell r="C1652" t="str">
            <v>C</v>
          </cell>
          <cell r="D1652" t="str">
            <v>C</v>
          </cell>
          <cell r="E1652" t="str">
            <v>B</v>
          </cell>
        </row>
        <row r="1653">
          <cell r="A1653">
            <v>102986</v>
          </cell>
          <cell r="B1653" t="str">
            <v>Samaritan Medical Center</v>
          </cell>
          <cell r="C1653" t="str">
            <v>B</v>
          </cell>
          <cell r="D1653" t="str">
            <v>B</v>
          </cell>
          <cell r="E1653" t="str">
            <v>Unknown</v>
          </cell>
        </row>
        <row r="1654">
          <cell r="A1654">
            <v>102951</v>
          </cell>
          <cell r="B1654" t="str">
            <v>Alice Hyde Medical Center</v>
          </cell>
          <cell r="C1654" t="str">
            <v>C</v>
          </cell>
          <cell r="D1654" t="str">
            <v>C</v>
          </cell>
          <cell r="E1654" t="str">
            <v>Unknown</v>
          </cell>
        </row>
        <row r="1655">
          <cell r="A1655">
            <v>104522</v>
          </cell>
          <cell r="B1655" t="str">
            <v>VCU Health System</v>
          </cell>
          <cell r="C1655" t="str">
            <v>C</v>
          </cell>
          <cell r="D1655" t="str">
            <v>C</v>
          </cell>
          <cell r="E1655" t="str">
            <v>Grade Pending</v>
          </cell>
        </row>
        <row r="1656">
          <cell r="A1656">
            <v>103277</v>
          </cell>
          <cell r="B1656" t="str">
            <v>Wayne Hospital</v>
          </cell>
          <cell r="C1656" t="str">
            <v>C</v>
          </cell>
          <cell r="D1656" t="str">
            <v>C</v>
          </cell>
          <cell r="E1656" t="str">
            <v>Unknown</v>
          </cell>
        </row>
        <row r="1657">
          <cell r="A1657">
            <v>102806</v>
          </cell>
          <cell r="B1657" t="str">
            <v>Riverview Medical Center</v>
          </cell>
          <cell r="C1657" t="str">
            <v>C</v>
          </cell>
          <cell r="D1657" t="str">
            <v>C</v>
          </cell>
          <cell r="E1657" t="str">
            <v>A</v>
          </cell>
        </row>
        <row r="1658">
          <cell r="A1658">
            <v>100076</v>
          </cell>
          <cell r="B1658" t="str">
            <v>UAB Medical Center Medical West</v>
          </cell>
          <cell r="C1658" t="str">
            <v>C</v>
          </cell>
          <cell r="D1658" t="str">
            <v>C</v>
          </cell>
          <cell r="E1658" t="str">
            <v>C</v>
          </cell>
        </row>
        <row r="1659">
          <cell r="A1659">
            <v>103308</v>
          </cell>
          <cell r="B1659" t="str">
            <v>Community Mercy Health Partners - Springfield Regional Medical Center High Street</v>
          </cell>
          <cell r="C1659" t="e">
            <v>#N/A</v>
          </cell>
          <cell r="D1659" t="e">
            <v>#N/A</v>
          </cell>
          <cell r="E1659" t="e">
            <v>#N/A</v>
          </cell>
        </row>
        <row r="1660">
          <cell r="A1660">
            <v>104147</v>
          </cell>
          <cell r="B1660" t="str">
            <v>University Medical Center at Brackenridge</v>
          </cell>
          <cell r="C1660" t="str">
            <v>B</v>
          </cell>
          <cell r="D1660" t="str">
            <v>C</v>
          </cell>
          <cell r="E1660" t="str">
            <v>C</v>
          </cell>
        </row>
        <row r="1661">
          <cell r="A1661">
            <v>101475</v>
          </cell>
          <cell r="B1661" t="str">
            <v>Mercy Hospital of Iowa City</v>
          </cell>
          <cell r="C1661" t="str">
            <v>C</v>
          </cell>
          <cell r="D1661" t="str">
            <v>C</v>
          </cell>
          <cell r="E1661" t="str">
            <v>C</v>
          </cell>
        </row>
        <row r="1662">
          <cell r="A1662">
            <v>103082</v>
          </cell>
          <cell r="B1662" t="str">
            <v>Stony Brook University Medical Center</v>
          </cell>
          <cell r="C1662" t="str">
            <v>A</v>
          </cell>
          <cell r="D1662" t="str">
            <v>A</v>
          </cell>
          <cell r="E1662" t="str">
            <v>A</v>
          </cell>
        </row>
        <row r="1663">
          <cell r="A1663">
            <v>101055</v>
          </cell>
          <cell r="B1663" t="str">
            <v>Oconee Regional Medical Center</v>
          </cell>
          <cell r="C1663" t="str">
            <v>B</v>
          </cell>
          <cell r="D1663" t="str">
            <v>B</v>
          </cell>
          <cell r="E1663" t="str">
            <v>B</v>
          </cell>
        </row>
        <row r="1664">
          <cell r="A1664">
            <v>104618</v>
          </cell>
          <cell r="B1664" t="str">
            <v>Walla Walla General Hospital</v>
          </cell>
          <cell r="C1664" t="str">
            <v>B</v>
          </cell>
          <cell r="D1664" t="str">
            <v>B</v>
          </cell>
          <cell r="E1664" t="str">
            <v>Unknown</v>
          </cell>
        </row>
        <row r="1665">
          <cell r="A1665">
            <v>102729</v>
          </cell>
          <cell r="B1665" t="str">
            <v>St. Mary's Regional Medical Center of Reno</v>
          </cell>
          <cell r="C1665" t="str">
            <v>A</v>
          </cell>
          <cell r="D1665" t="str">
            <v>A</v>
          </cell>
          <cell r="E1665" t="str">
            <v>C</v>
          </cell>
        </row>
        <row r="1666">
          <cell r="A1666">
            <v>100849</v>
          </cell>
          <cell r="B1666" t="str">
            <v>Baptist Medical Center</v>
          </cell>
          <cell r="C1666" t="str">
            <v>B</v>
          </cell>
          <cell r="D1666" t="str">
            <v>A</v>
          </cell>
          <cell r="E1666" t="str">
            <v>C</v>
          </cell>
        </row>
        <row r="1667">
          <cell r="A1667">
            <v>154185</v>
          </cell>
          <cell r="B1667" t="str">
            <v>BAPTIST MEDICAL CENTER SOUTH</v>
          </cell>
          <cell r="C1667" t="str">
            <v>B</v>
          </cell>
          <cell r="D1667" t="str">
            <v>A</v>
          </cell>
          <cell r="E1667" t="str">
            <v>C</v>
          </cell>
        </row>
        <row r="1668">
          <cell r="A1668">
            <v>106478</v>
          </cell>
          <cell r="B1668" t="str">
            <v>Metropolitan Methodist Hospital</v>
          </cell>
          <cell r="C1668" t="str">
            <v>C</v>
          </cell>
          <cell r="D1668" t="str">
            <v>C</v>
          </cell>
          <cell r="E1668" t="str">
            <v>Unknown</v>
          </cell>
        </row>
        <row r="1669">
          <cell r="A1669">
            <v>103571</v>
          </cell>
          <cell r="B1669" t="str">
            <v>SKY LAKES MEDICAL CENTER</v>
          </cell>
          <cell r="C1669" t="str">
            <v>C</v>
          </cell>
          <cell r="D1669" t="str">
            <v>C</v>
          </cell>
          <cell r="E1669" t="str">
            <v>C</v>
          </cell>
        </row>
        <row r="1670">
          <cell r="A1670">
            <v>100599</v>
          </cell>
          <cell r="B1670" t="str">
            <v>Keck Hospital of USC</v>
          </cell>
          <cell r="C1670" t="str">
            <v>C</v>
          </cell>
          <cell r="D1670" t="str">
            <v>C</v>
          </cell>
          <cell r="E1670" t="str">
            <v>B</v>
          </cell>
        </row>
        <row r="1671">
          <cell r="A1671">
            <v>103881</v>
          </cell>
          <cell r="B1671" t="str">
            <v>Newberry County Memorial Hospital</v>
          </cell>
          <cell r="C1671" t="str">
            <v>C</v>
          </cell>
          <cell r="D1671" t="str">
            <v>C</v>
          </cell>
          <cell r="E1671" t="str">
            <v>C</v>
          </cell>
        </row>
        <row r="1672">
          <cell r="A1672">
            <v>101893</v>
          </cell>
          <cell r="B1672" t="str">
            <v>The Regional Health System of Acadiana,LLC,D.B.A The Regional Medical Center of Acadiana</v>
          </cell>
          <cell r="C1672" t="str">
            <v>A</v>
          </cell>
          <cell r="D1672" t="str">
            <v>A</v>
          </cell>
          <cell r="E1672" t="str">
            <v>A</v>
          </cell>
        </row>
        <row r="1673">
          <cell r="A1673">
            <v>100980</v>
          </cell>
          <cell r="B1673" t="str">
            <v>Phoebe Putney Memorial Hospital</v>
          </cell>
          <cell r="C1673" t="str">
            <v>D</v>
          </cell>
          <cell r="D1673" t="str">
            <v>F</v>
          </cell>
          <cell r="E1673" t="str">
            <v>Grade Pending</v>
          </cell>
        </row>
        <row r="1674">
          <cell r="A1674">
            <v>103449</v>
          </cell>
          <cell r="B1674" t="str">
            <v>Mercy Memorial Health Center</v>
          </cell>
          <cell r="C1674" t="str">
            <v>C</v>
          </cell>
          <cell r="D1674" t="str">
            <v>C</v>
          </cell>
          <cell r="E1674" t="str">
            <v>C</v>
          </cell>
        </row>
        <row r="1675">
          <cell r="A1675">
            <v>101019</v>
          </cell>
          <cell r="B1675" t="str">
            <v>Athens Regional Medical Center</v>
          </cell>
          <cell r="C1675" t="str">
            <v>A</v>
          </cell>
          <cell r="D1675" t="str">
            <v>A</v>
          </cell>
          <cell r="E1675" t="str">
            <v>B</v>
          </cell>
        </row>
        <row r="1676">
          <cell r="A1676">
            <v>101076</v>
          </cell>
          <cell r="B1676" t="str">
            <v>COLISEUM NORTHSIDE HOSPITAL</v>
          </cell>
          <cell r="C1676" t="str">
            <v>C</v>
          </cell>
          <cell r="D1676" t="str">
            <v>C</v>
          </cell>
          <cell r="E1676" t="str">
            <v>B</v>
          </cell>
        </row>
        <row r="1677">
          <cell r="A1677">
            <v>103634</v>
          </cell>
          <cell r="B1677" t="str">
            <v>Somerset Hospital</v>
          </cell>
          <cell r="C1677" t="str">
            <v>B</v>
          </cell>
          <cell r="D1677" t="str">
            <v>C</v>
          </cell>
          <cell r="E1677" t="str">
            <v>C</v>
          </cell>
        </row>
        <row r="1678">
          <cell r="A1678">
            <v>106818</v>
          </cell>
          <cell r="B1678" t="str">
            <v>St. Luke's Cornwall Hospital Cornwall Campus</v>
          </cell>
          <cell r="C1678" t="str">
            <v>B</v>
          </cell>
          <cell r="D1678" t="str">
            <v>A</v>
          </cell>
          <cell r="E1678" t="str">
            <v>A</v>
          </cell>
        </row>
        <row r="1679">
          <cell r="A1679">
            <v>103052</v>
          </cell>
          <cell r="B1679" t="str">
            <v>St. Luke's Cornwall Hospital Main Campus</v>
          </cell>
          <cell r="C1679" t="str">
            <v>B</v>
          </cell>
          <cell r="D1679" t="str">
            <v>A</v>
          </cell>
          <cell r="E1679" t="str">
            <v>A</v>
          </cell>
        </row>
        <row r="1680">
          <cell r="A1680">
            <v>100345</v>
          </cell>
          <cell r="B1680" t="str">
            <v>Sharp Memorial Hospital</v>
          </cell>
          <cell r="C1680" t="str">
            <v>B</v>
          </cell>
          <cell r="D1680" t="str">
            <v>B</v>
          </cell>
          <cell r="E1680" t="str">
            <v>B</v>
          </cell>
        </row>
        <row r="1681">
          <cell r="A1681">
            <v>104487</v>
          </cell>
          <cell r="B1681" t="str">
            <v>Fletcher Allen Health Care</v>
          </cell>
          <cell r="C1681" t="str">
            <v>B</v>
          </cell>
          <cell r="D1681" t="str">
            <v>A</v>
          </cell>
          <cell r="E1681" t="str">
            <v>B</v>
          </cell>
        </row>
        <row r="1682">
          <cell r="A1682">
            <v>103170</v>
          </cell>
          <cell r="B1682" t="str">
            <v>Randolph Hospital</v>
          </cell>
          <cell r="C1682" t="str">
            <v>C</v>
          </cell>
          <cell r="D1682" t="str">
            <v>C</v>
          </cell>
          <cell r="E1682" t="str">
            <v>C</v>
          </cell>
        </row>
        <row r="1683">
          <cell r="A1683">
            <v>102502</v>
          </cell>
          <cell r="B1683" t="str">
            <v>North Kansas City Hospital</v>
          </cell>
          <cell r="C1683" t="str">
            <v>C</v>
          </cell>
          <cell r="D1683" t="str">
            <v>C</v>
          </cell>
          <cell r="E1683" t="str">
            <v>C</v>
          </cell>
        </row>
        <row r="1684">
          <cell r="A1684">
            <v>103428</v>
          </cell>
          <cell r="B1684" t="str">
            <v>Mercy Health Center</v>
          </cell>
          <cell r="C1684" t="str">
            <v>C</v>
          </cell>
          <cell r="D1684" t="str">
            <v>C</v>
          </cell>
          <cell r="E1684" t="str">
            <v>B</v>
          </cell>
        </row>
        <row r="1685">
          <cell r="A1685">
            <v>103423</v>
          </cell>
          <cell r="B1685" t="str">
            <v>Integris Baptist Regional Health Center</v>
          </cell>
          <cell r="C1685" t="str">
            <v>C</v>
          </cell>
          <cell r="D1685" t="e">
            <v>#N/A</v>
          </cell>
          <cell r="E1685" t="e">
            <v>#N/A</v>
          </cell>
        </row>
        <row r="1686">
          <cell r="A1686">
            <v>102978</v>
          </cell>
          <cell r="B1686" t="str">
            <v>Mary Imogene Bassett Hospital</v>
          </cell>
          <cell r="C1686" t="str">
            <v>B</v>
          </cell>
          <cell r="D1686" t="str">
            <v>B</v>
          </cell>
          <cell r="E1686" t="str">
            <v>Unknown</v>
          </cell>
        </row>
        <row r="1687">
          <cell r="A1687">
            <v>104175</v>
          </cell>
          <cell r="B1687" t="str">
            <v>Hill Regional Hospital</v>
          </cell>
          <cell r="C1687" t="str">
            <v>C</v>
          </cell>
          <cell r="D1687" t="str">
            <v>C</v>
          </cell>
          <cell r="E1687" t="str">
            <v>Unknown</v>
          </cell>
        </row>
        <row r="1688">
          <cell r="A1688">
            <v>102270</v>
          </cell>
          <cell r="B1688" t="str">
            <v>University of Minnesota Medical Center, Fairview</v>
          </cell>
          <cell r="C1688" t="str">
            <v>B</v>
          </cell>
          <cell r="D1688" t="str">
            <v>B</v>
          </cell>
          <cell r="E1688" t="str">
            <v>C</v>
          </cell>
        </row>
        <row r="1689">
          <cell r="A1689">
            <v>103633</v>
          </cell>
          <cell r="B1689" t="str">
            <v>Heritage Valley Sewickley</v>
          </cell>
          <cell r="C1689" t="str">
            <v>C</v>
          </cell>
          <cell r="D1689" t="str">
            <v>C</v>
          </cell>
          <cell r="E1689" t="str">
            <v>C</v>
          </cell>
        </row>
        <row r="1690">
          <cell r="A1690">
            <v>100538</v>
          </cell>
          <cell r="B1690" t="str">
            <v>John F. Kennedy Memorial Hospital</v>
          </cell>
          <cell r="C1690" t="str">
            <v>C</v>
          </cell>
          <cell r="D1690" t="str">
            <v>C</v>
          </cell>
          <cell r="E1690" t="str">
            <v>B</v>
          </cell>
        </row>
        <row r="1691">
          <cell r="A1691">
            <v>102154</v>
          </cell>
          <cell r="B1691" t="str">
            <v>Huron Medical Center</v>
          </cell>
          <cell r="C1691" t="str">
            <v>A</v>
          </cell>
          <cell r="D1691" t="str">
            <v>A</v>
          </cell>
          <cell r="E1691" t="str">
            <v>A</v>
          </cell>
        </row>
        <row r="1692">
          <cell r="A1692">
            <v>101899</v>
          </cell>
          <cell r="B1692" t="str">
            <v>ST ELIZABETH HOSPITAL</v>
          </cell>
          <cell r="C1692" t="str">
            <v>C</v>
          </cell>
          <cell r="D1692" t="str">
            <v>C</v>
          </cell>
          <cell r="E1692" t="str">
            <v>C</v>
          </cell>
        </row>
        <row r="1693">
          <cell r="A1693">
            <v>102421</v>
          </cell>
          <cell r="B1693" t="str">
            <v>Natchez Community Hospital</v>
          </cell>
          <cell r="C1693" t="str">
            <v>B</v>
          </cell>
          <cell r="D1693" t="str">
            <v>B</v>
          </cell>
          <cell r="E1693" t="str">
            <v>B</v>
          </cell>
        </row>
        <row r="1694">
          <cell r="A1694">
            <v>103706</v>
          </cell>
          <cell r="B1694" t="str">
            <v>Southwest Regional Medical Center</v>
          </cell>
          <cell r="C1694" t="str">
            <v>C</v>
          </cell>
          <cell r="D1694" t="str">
            <v>C</v>
          </cell>
          <cell r="E1694" t="str">
            <v>C</v>
          </cell>
        </row>
        <row r="1695">
          <cell r="A1695">
            <v>100518</v>
          </cell>
          <cell r="B1695" t="str">
            <v>West Hills Hospital and Medical Center</v>
          </cell>
          <cell r="C1695" t="str">
            <v>C</v>
          </cell>
          <cell r="D1695" t="str">
            <v>C</v>
          </cell>
          <cell r="E1695" t="str">
            <v>A</v>
          </cell>
        </row>
        <row r="1696">
          <cell r="A1696">
            <v>101350</v>
          </cell>
          <cell r="B1696" t="str">
            <v>Lutheran Hospital of Indiana</v>
          </cell>
          <cell r="C1696" t="str">
            <v>B</v>
          </cell>
          <cell r="D1696" t="str">
            <v>B</v>
          </cell>
          <cell r="E1696" t="str">
            <v>B</v>
          </cell>
        </row>
        <row r="1697">
          <cell r="A1697">
            <v>103138</v>
          </cell>
          <cell r="B1697" t="str">
            <v>Presbyterian Hospital</v>
          </cell>
          <cell r="C1697" t="str">
            <v>B</v>
          </cell>
          <cell r="D1697" t="str">
            <v>B</v>
          </cell>
          <cell r="E1697" t="str">
            <v>B</v>
          </cell>
        </row>
        <row r="1698">
          <cell r="A1698">
            <v>209108</v>
          </cell>
          <cell r="B1698" t="str">
            <v>Harrison Medical Center - Silverdale</v>
          </cell>
          <cell r="C1698" t="str">
            <v>C</v>
          </cell>
          <cell r="D1698" t="str">
            <v>C</v>
          </cell>
          <cell r="E1698" t="str">
            <v>Unknown</v>
          </cell>
        </row>
        <row r="1699">
          <cell r="A1699">
            <v>104178</v>
          </cell>
          <cell r="B1699" t="str">
            <v>Paris Regional Medical Center</v>
          </cell>
          <cell r="C1699" t="str">
            <v>C</v>
          </cell>
          <cell r="D1699" t="str">
            <v>C</v>
          </cell>
          <cell r="E1699" t="str">
            <v>C</v>
          </cell>
        </row>
        <row r="1700">
          <cell r="A1700">
            <v>102642</v>
          </cell>
          <cell r="B1700" t="str">
            <v>Regional West Medical Center</v>
          </cell>
          <cell r="C1700" t="str">
            <v>C</v>
          </cell>
          <cell r="D1700" t="str">
            <v>C</v>
          </cell>
          <cell r="E1700" t="str">
            <v>C</v>
          </cell>
        </row>
        <row r="1701">
          <cell r="A1701">
            <v>101469</v>
          </cell>
          <cell r="B1701" t="str">
            <v>Trinity Muscatine</v>
          </cell>
          <cell r="C1701" t="str">
            <v>A</v>
          </cell>
          <cell r="D1701" t="str">
            <v>B</v>
          </cell>
          <cell r="E1701" t="str">
            <v>A</v>
          </cell>
        </row>
        <row r="1702">
          <cell r="A1702">
            <v>103134</v>
          </cell>
          <cell r="B1702" t="str">
            <v>Wake Forest Baptist Medical Center</v>
          </cell>
          <cell r="C1702" t="str">
            <v>A</v>
          </cell>
          <cell r="D1702" t="str">
            <v>A</v>
          </cell>
          <cell r="E1702" t="str">
            <v>A</v>
          </cell>
        </row>
        <row r="1703">
          <cell r="A1703">
            <v>102845</v>
          </cell>
          <cell r="B1703" t="str">
            <v>CentraState Healthcare System</v>
          </cell>
          <cell r="C1703" t="str">
            <v>C</v>
          </cell>
          <cell r="D1703" t="str">
            <v>C</v>
          </cell>
          <cell r="E1703" t="str">
            <v>C</v>
          </cell>
        </row>
        <row r="1704">
          <cell r="A1704">
            <v>104672</v>
          </cell>
          <cell r="B1704" t="str">
            <v>St. Mary's Medical Center</v>
          </cell>
          <cell r="C1704" t="str">
            <v>C</v>
          </cell>
          <cell r="D1704" t="str">
            <v>C</v>
          </cell>
          <cell r="E1704" t="str">
            <v>C</v>
          </cell>
        </row>
        <row r="1705">
          <cell r="A1705">
            <v>103309</v>
          </cell>
          <cell r="B1705" t="str">
            <v>Cleveland Clinic Health System - Lutheran Hospital</v>
          </cell>
          <cell r="C1705" t="str">
            <v>C</v>
          </cell>
          <cell r="D1705" t="str">
            <v>C</v>
          </cell>
          <cell r="E1705" t="str">
            <v>B</v>
          </cell>
        </row>
        <row r="1706">
          <cell r="A1706">
            <v>103048</v>
          </cell>
          <cell r="B1706" t="str">
            <v>Champlain Valley Physicians Hospital Medical Center</v>
          </cell>
          <cell r="C1706" t="str">
            <v>C</v>
          </cell>
          <cell r="D1706" t="str">
            <v>C</v>
          </cell>
          <cell r="E1706" t="str">
            <v>Unknown</v>
          </cell>
        </row>
        <row r="1707">
          <cell r="A1707">
            <v>102848</v>
          </cell>
          <cell r="B1707" t="str">
            <v>Hackettstown Regional Medical Center</v>
          </cell>
          <cell r="C1707" t="str">
            <v>C</v>
          </cell>
          <cell r="D1707" t="str">
            <v>C</v>
          </cell>
          <cell r="E1707" t="str">
            <v>C</v>
          </cell>
        </row>
        <row r="1708">
          <cell r="A1708">
            <v>102151</v>
          </cell>
          <cell r="B1708" t="str">
            <v>Portage Health</v>
          </cell>
          <cell r="C1708" t="str">
            <v>A</v>
          </cell>
          <cell r="D1708" t="str">
            <v>A</v>
          </cell>
          <cell r="E1708" t="str">
            <v>B</v>
          </cell>
        </row>
        <row r="1709">
          <cell r="A1709">
            <v>154448</v>
          </cell>
          <cell r="B1709" t="str">
            <v>Saint Luke's Northland Hospital - Smithville Campus</v>
          </cell>
          <cell r="C1709" t="str">
            <v>C</v>
          </cell>
          <cell r="D1709" t="str">
            <v>C</v>
          </cell>
          <cell r="E1709" t="str">
            <v>B</v>
          </cell>
        </row>
        <row r="1710">
          <cell r="A1710">
            <v>103174</v>
          </cell>
          <cell r="B1710" t="str">
            <v>Lake Norman Regional Medical Center</v>
          </cell>
          <cell r="C1710" t="str">
            <v>A</v>
          </cell>
          <cell r="D1710" t="e">
            <v>#N/A</v>
          </cell>
          <cell r="E1710" t="e">
            <v>#N/A</v>
          </cell>
        </row>
        <row r="1711">
          <cell r="A1711">
            <v>103900</v>
          </cell>
          <cell r="B1711" t="str">
            <v>Aiken Regional Medical Centers</v>
          </cell>
          <cell r="C1711" t="str">
            <v>C</v>
          </cell>
          <cell r="D1711" t="str">
            <v>C</v>
          </cell>
          <cell r="E1711" t="str">
            <v>C</v>
          </cell>
        </row>
        <row r="1712">
          <cell r="A1712">
            <v>100629</v>
          </cell>
          <cell r="B1712" t="str">
            <v>Chapman Medical Center</v>
          </cell>
          <cell r="C1712" t="str">
            <v>D</v>
          </cell>
          <cell r="D1712" t="str">
            <v>D</v>
          </cell>
          <cell r="E1712" t="str">
            <v>C</v>
          </cell>
        </row>
        <row r="1713">
          <cell r="A1713">
            <v>102963</v>
          </cell>
          <cell r="B1713" t="str">
            <v>Olean General Hospital</v>
          </cell>
          <cell r="C1713" t="str">
            <v>C</v>
          </cell>
          <cell r="D1713" t="str">
            <v>B</v>
          </cell>
          <cell r="E1713" t="str">
            <v>B</v>
          </cell>
        </row>
        <row r="1714">
          <cell r="A1714">
            <v>103027</v>
          </cell>
          <cell r="B1714" t="str">
            <v>Massena Memorial Hospital</v>
          </cell>
          <cell r="C1714" t="str">
            <v>C</v>
          </cell>
          <cell r="D1714" t="str">
            <v>C</v>
          </cell>
          <cell r="E1714" t="str">
            <v>Unknown</v>
          </cell>
        </row>
        <row r="1715">
          <cell r="A1715">
            <v>100764</v>
          </cell>
          <cell r="B1715" t="str">
            <v>Manchester Memorial Hospital</v>
          </cell>
          <cell r="C1715" t="str">
            <v>C</v>
          </cell>
          <cell r="D1715" t="str">
            <v>B</v>
          </cell>
          <cell r="E1715" t="str">
            <v>C</v>
          </cell>
        </row>
        <row r="1716">
          <cell r="A1716">
            <v>102527</v>
          </cell>
          <cell r="B1716" t="str">
            <v>Golden Valley Memorial Healthcare</v>
          </cell>
          <cell r="C1716" t="str">
            <v>B</v>
          </cell>
          <cell r="D1716" t="str">
            <v>A</v>
          </cell>
          <cell r="E1716" t="str">
            <v>A</v>
          </cell>
        </row>
        <row r="1717">
          <cell r="A1717">
            <v>100215</v>
          </cell>
          <cell r="B1717" t="str">
            <v>White County Medical Center</v>
          </cell>
          <cell r="C1717" t="str">
            <v>B</v>
          </cell>
          <cell r="D1717" t="str">
            <v>B</v>
          </cell>
          <cell r="E1717" t="str">
            <v>C</v>
          </cell>
        </row>
        <row r="1718">
          <cell r="A1718">
            <v>101736</v>
          </cell>
          <cell r="B1718" t="str">
            <v>Jennie Stuart Medical Center</v>
          </cell>
          <cell r="C1718" t="str">
            <v>C</v>
          </cell>
          <cell r="D1718" t="str">
            <v>B</v>
          </cell>
          <cell r="E1718" t="str">
            <v>C</v>
          </cell>
        </row>
        <row r="1719">
          <cell r="A1719">
            <v>104744</v>
          </cell>
          <cell r="B1719" t="str">
            <v>Theda Clark Medical Center</v>
          </cell>
          <cell r="C1719" t="str">
            <v>C</v>
          </cell>
          <cell r="D1719" t="str">
            <v>C</v>
          </cell>
          <cell r="E1719" t="str">
            <v>B</v>
          </cell>
        </row>
        <row r="1720">
          <cell r="A1720">
            <v>103691</v>
          </cell>
          <cell r="B1720" t="str">
            <v>Pottstown Memorial Medical Center</v>
          </cell>
          <cell r="C1720" t="str">
            <v>B</v>
          </cell>
          <cell r="D1720" t="str">
            <v>B</v>
          </cell>
          <cell r="E1720" t="str">
            <v>B</v>
          </cell>
        </row>
        <row r="1721">
          <cell r="A1721">
            <v>104099</v>
          </cell>
          <cell r="B1721" t="str">
            <v>Valley Baptist Medical Center-Brownsville</v>
          </cell>
          <cell r="C1721" t="str">
            <v>C</v>
          </cell>
          <cell r="D1721" t="str">
            <v>C</v>
          </cell>
          <cell r="E1721" t="str">
            <v>C</v>
          </cell>
        </row>
        <row r="1722">
          <cell r="A1722">
            <v>102656</v>
          </cell>
          <cell r="B1722" t="str">
            <v>Alegent Health Lakeside Hospital</v>
          </cell>
          <cell r="C1722" t="str">
            <v>B</v>
          </cell>
          <cell r="D1722" t="str">
            <v>B</v>
          </cell>
          <cell r="E1722" t="str">
            <v>B</v>
          </cell>
        </row>
        <row r="1723">
          <cell r="A1723">
            <v>100435</v>
          </cell>
          <cell r="B1723" t="str">
            <v>Providence Holy Cross Medical Center</v>
          </cell>
          <cell r="C1723" t="str">
            <v>B</v>
          </cell>
          <cell r="D1723" t="str">
            <v>B</v>
          </cell>
          <cell r="E1723" t="str">
            <v>B</v>
          </cell>
        </row>
        <row r="1724">
          <cell r="A1724">
            <v>103476</v>
          </cell>
          <cell r="B1724" t="str">
            <v>St. John Medical Center</v>
          </cell>
          <cell r="C1724" t="str">
            <v>C</v>
          </cell>
          <cell r="D1724" t="str">
            <v>C</v>
          </cell>
          <cell r="E1724" t="str">
            <v>C</v>
          </cell>
        </row>
        <row r="1725">
          <cell r="A1725">
            <v>101063</v>
          </cell>
          <cell r="B1725" t="str">
            <v>DOCTORS HOSPITAL</v>
          </cell>
          <cell r="C1725" t="str">
            <v>C</v>
          </cell>
          <cell r="D1725" t="str">
            <v>C</v>
          </cell>
          <cell r="E1725" t="str">
            <v>C</v>
          </cell>
        </row>
        <row r="1726">
          <cell r="A1726">
            <v>100801</v>
          </cell>
          <cell r="B1726" t="str">
            <v>Holmes Regional Medical Center</v>
          </cell>
          <cell r="C1726" t="str">
            <v>C</v>
          </cell>
          <cell r="D1726" t="str">
            <v>C</v>
          </cell>
          <cell r="E1726" t="str">
            <v>C</v>
          </cell>
        </row>
        <row r="1727">
          <cell r="A1727">
            <v>100674</v>
          </cell>
          <cell r="B1727" t="str">
            <v>Longmont United Hospital</v>
          </cell>
          <cell r="C1727" t="str">
            <v>C</v>
          </cell>
          <cell r="D1727" t="str">
            <v>C</v>
          </cell>
          <cell r="E1727" t="str">
            <v>C</v>
          </cell>
        </row>
        <row r="1728">
          <cell r="A1728">
            <v>103615</v>
          </cell>
          <cell r="B1728" t="str">
            <v>Saint Vincent Health Center</v>
          </cell>
          <cell r="C1728" t="str">
            <v>B</v>
          </cell>
          <cell r="D1728" t="str">
            <v>B</v>
          </cell>
          <cell r="E1728" t="str">
            <v>C</v>
          </cell>
        </row>
        <row r="1729">
          <cell r="A1729">
            <v>102937</v>
          </cell>
          <cell r="B1729" t="str">
            <v>Montefiore Moses Campus</v>
          </cell>
          <cell r="C1729" t="str">
            <v>B</v>
          </cell>
          <cell r="D1729" t="str">
            <v>A</v>
          </cell>
          <cell r="E1729" t="str">
            <v>A</v>
          </cell>
        </row>
        <row r="1730">
          <cell r="A1730">
            <v>103619</v>
          </cell>
          <cell r="B1730" t="str">
            <v>Evangelical Community Hospital</v>
          </cell>
          <cell r="C1730" t="str">
            <v>B</v>
          </cell>
          <cell r="D1730" t="str">
            <v>B</v>
          </cell>
          <cell r="E1730" t="str">
            <v>B</v>
          </cell>
        </row>
        <row r="1731">
          <cell r="A1731">
            <v>104155</v>
          </cell>
          <cell r="B1731" t="str">
            <v>Baylor All Saints Medical Center at Fort Worth</v>
          </cell>
          <cell r="C1731" t="str">
            <v>B</v>
          </cell>
          <cell r="D1731" t="str">
            <v>B</v>
          </cell>
          <cell r="E1731" t="str">
            <v>C</v>
          </cell>
        </row>
        <row r="1732">
          <cell r="A1732">
            <v>209094</v>
          </cell>
          <cell r="B1732" t="str">
            <v>Baylor Medical Center at Southwest Fort Worth</v>
          </cell>
          <cell r="C1732" t="str">
            <v>B</v>
          </cell>
          <cell r="D1732" t="str">
            <v>B</v>
          </cell>
          <cell r="E1732" t="str">
            <v>Unknown</v>
          </cell>
        </row>
        <row r="1733">
          <cell r="A1733">
            <v>100825</v>
          </cell>
          <cell r="B1733" t="str">
            <v>Winter Haven Hospital</v>
          </cell>
          <cell r="C1733" t="str">
            <v>D</v>
          </cell>
          <cell r="D1733" t="str">
            <v>C</v>
          </cell>
          <cell r="E1733" t="str">
            <v>C</v>
          </cell>
        </row>
        <row r="1734">
          <cell r="A1734">
            <v>103331</v>
          </cell>
          <cell r="B1734" t="str">
            <v>Fort Hamilton Hospital</v>
          </cell>
          <cell r="C1734" t="str">
            <v>C</v>
          </cell>
          <cell r="D1734" t="str">
            <v>C</v>
          </cell>
          <cell r="E1734" t="str">
            <v>C</v>
          </cell>
        </row>
        <row r="1735">
          <cell r="A1735">
            <v>101070</v>
          </cell>
          <cell r="B1735" t="str">
            <v>Piedmont Henry Hospital</v>
          </cell>
          <cell r="C1735" t="str">
            <v>C</v>
          </cell>
          <cell r="D1735" t="str">
            <v>B</v>
          </cell>
          <cell r="E1735" t="str">
            <v>B</v>
          </cell>
        </row>
        <row r="1736">
          <cell r="A1736">
            <v>100965</v>
          </cell>
          <cell r="B1736" t="str">
            <v>St. Cloud Regional Medical Center</v>
          </cell>
          <cell r="C1736" t="str">
            <v>B</v>
          </cell>
          <cell r="D1736" t="str">
            <v>B</v>
          </cell>
          <cell r="E1736" t="str">
            <v>B</v>
          </cell>
        </row>
        <row r="1737">
          <cell r="A1737">
            <v>104776</v>
          </cell>
          <cell r="B1737" t="str">
            <v>Bay Area Medical Center</v>
          </cell>
          <cell r="C1737" t="str">
            <v>C</v>
          </cell>
          <cell r="D1737" t="str">
            <v>B</v>
          </cell>
          <cell r="E1737" t="str">
            <v>Unknown</v>
          </cell>
        </row>
        <row r="1738">
          <cell r="A1738">
            <v>102535</v>
          </cell>
          <cell r="B1738" t="str">
            <v>Lee's Summit Medical Center</v>
          </cell>
          <cell r="C1738" t="str">
            <v>A</v>
          </cell>
          <cell r="D1738" t="str">
            <v>A</v>
          </cell>
          <cell r="E1738" t="str">
            <v>Unknown</v>
          </cell>
        </row>
        <row r="1739">
          <cell r="A1739">
            <v>100777</v>
          </cell>
          <cell r="B1739" t="str">
            <v>St. Francis Hospital</v>
          </cell>
          <cell r="C1739" t="str">
            <v>C</v>
          </cell>
          <cell r="D1739" t="str">
            <v>B</v>
          </cell>
          <cell r="E1739" t="str">
            <v>C</v>
          </cell>
        </row>
        <row r="1740">
          <cell r="A1740">
            <v>100458</v>
          </cell>
          <cell r="B1740" t="str">
            <v>Corona Regional Medical Center</v>
          </cell>
          <cell r="C1740" t="str">
            <v>C</v>
          </cell>
          <cell r="D1740" t="e">
            <v>#N/A</v>
          </cell>
          <cell r="E1740" t="e">
            <v>#N/A</v>
          </cell>
        </row>
        <row r="1741">
          <cell r="A1741">
            <v>103137</v>
          </cell>
          <cell r="B1741" t="str">
            <v>Watauga Medical Center</v>
          </cell>
          <cell r="C1741" t="str">
            <v>C</v>
          </cell>
          <cell r="D1741" t="str">
            <v>C</v>
          </cell>
          <cell r="E1741" t="str">
            <v>B</v>
          </cell>
        </row>
        <row r="1742">
          <cell r="A1742">
            <v>103339</v>
          </cell>
          <cell r="B1742" t="str">
            <v>EMH Regional Medical Center</v>
          </cell>
          <cell r="C1742" t="str">
            <v>B</v>
          </cell>
          <cell r="D1742" t="str">
            <v>C</v>
          </cell>
          <cell r="E1742" t="str">
            <v>C</v>
          </cell>
        </row>
        <row r="1743">
          <cell r="A1743">
            <v>209011</v>
          </cell>
          <cell r="B1743" t="str">
            <v>Gwinnett Medical Center - Duluth</v>
          </cell>
          <cell r="C1743" t="str">
            <v>C</v>
          </cell>
          <cell r="D1743" t="str">
            <v>C</v>
          </cell>
          <cell r="E1743" t="str">
            <v>C</v>
          </cell>
        </row>
        <row r="1744">
          <cell r="A1744">
            <v>101028</v>
          </cell>
          <cell r="B1744" t="str">
            <v>Gwinnett Medical Center Lawrenceville</v>
          </cell>
          <cell r="C1744" t="str">
            <v>C</v>
          </cell>
          <cell r="D1744" t="str">
            <v>C</v>
          </cell>
          <cell r="E1744" t="str">
            <v>C</v>
          </cell>
        </row>
        <row r="1745">
          <cell r="A1745">
            <v>198176</v>
          </cell>
          <cell r="B1745" t="str">
            <v>Boulder Community Foothills Hospital</v>
          </cell>
          <cell r="C1745" t="e">
            <v>#N/A</v>
          </cell>
          <cell r="D1745" t="e">
            <v>#N/A</v>
          </cell>
          <cell r="E1745" t="e">
            <v>#N/A</v>
          </cell>
        </row>
        <row r="1746">
          <cell r="A1746">
            <v>102949</v>
          </cell>
          <cell r="B1746" t="str">
            <v>Adirondack Medical Center</v>
          </cell>
          <cell r="C1746" t="str">
            <v>C</v>
          </cell>
          <cell r="D1746" t="str">
            <v>C</v>
          </cell>
          <cell r="E1746" t="str">
            <v>Unknown</v>
          </cell>
        </row>
        <row r="1747">
          <cell r="A1747">
            <v>104102</v>
          </cell>
          <cell r="B1747" t="str">
            <v>Good Shepherd Medical Center-Marshall</v>
          </cell>
          <cell r="C1747" t="str">
            <v>C</v>
          </cell>
          <cell r="D1747" t="str">
            <v>C</v>
          </cell>
          <cell r="E1747" t="str">
            <v>C</v>
          </cell>
        </row>
        <row r="1748">
          <cell r="A1748">
            <v>104117</v>
          </cell>
          <cell r="B1748" t="str">
            <v>Scott and White Memorial Hospital</v>
          </cell>
          <cell r="C1748" t="str">
            <v>C</v>
          </cell>
          <cell r="D1748" t="str">
            <v>C</v>
          </cell>
          <cell r="E1748" t="str">
            <v>Grade Pending</v>
          </cell>
        </row>
        <row r="1749">
          <cell r="A1749">
            <v>103644</v>
          </cell>
          <cell r="B1749" t="str">
            <v>Clearfield Hospital</v>
          </cell>
          <cell r="C1749" t="str">
            <v>C</v>
          </cell>
          <cell r="D1749" t="str">
            <v>C</v>
          </cell>
          <cell r="E1749" t="str">
            <v>C</v>
          </cell>
        </row>
        <row r="1750">
          <cell r="A1750">
            <v>100747</v>
          </cell>
          <cell r="B1750" t="str">
            <v>Stamford Hospital</v>
          </cell>
          <cell r="C1750" t="str">
            <v>B</v>
          </cell>
          <cell r="D1750" t="str">
            <v>B</v>
          </cell>
          <cell r="E1750" t="str">
            <v>C</v>
          </cell>
        </row>
        <row r="1751">
          <cell r="A1751">
            <v>104687</v>
          </cell>
          <cell r="B1751" t="str">
            <v>Princeton Community Hospital</v>
          </cell>
          <cell r="C1751" t="str">
            <v>C</v>
          </cell>
          <cell r="D1751" t="str">
            <v>C</v>
          </cell>
          <cell r="E1751" t="str">
            <v>B</v>
          </cell>
        </row>
        <row r="1752">
          <cell r="A1752">
            <v>100463</v>
          </cell>
          <cell r="B1752" t="str">
            <v>Lodi Memorial Hospital</v>
          </cell>
          <cell r="C1752" t="str">
            <v>C</v>
          </cell>
          <cell r="D1752" t="str">
            <v>B</v>
          </cell>
          <cell r="E1752" t="str">
            <v>B</v>
          </cell>
        </row>
        <row r="1753">
          <cell r="A1753">
            <v>104752</v>
          </cell>
          <cell r="B1753" t="str">
            <v>Oconomowoc Memorial Hospital</v>
          </cell>
          <cell r="C1753" t="str">
            <v>C</v>
          </cell>
          <cell r="D1753" t="str">
            <v>B</v>
          </cell>
          <cell r="E1753" t="str">
            <v>B</v>
          </cell>
        </row>
        <row r="1754">
          <cell r="A1754">
            <v>101936</v>
          </cell>
          <cell r="B1754" t="str">
            <v>St. Joseph Hospital of Bangor</v>
          </cell>
          <cell r="C1754" t="str">
            <v>A</v>
          </cell>
          <cell r="D1754" t="str">
            <v>A</v>
          </cell>
          <cell r="E1754" t="str">
            <v>A</v>
          </cell>
        </row>
        <row r="1755">
          <cell r="A1755">
            <v>100567</v>
          </cell>
          <cell r="B1755" t="str">
            <v>Foothill Presbyterian Hospital</v>
          </cell>
          <cell r="C1755" t="str">
            <v>B</v>
          </cell>
          <cell r="D1755" t="str">
            <v>A</v>
          </cell>
          <cell r="E1755" t="str">
            <v>C</v>
          </cell>
        </row>
        <row r="1756">
          <cell r="A1756">
            <v>103848</v>
          </cell>
          <cell r="B1756" t="str">
            <v>Rhode Island Hospital</v>
          </cell>
          <cell r="C1756" t="str">
            <v>C</v>
          </cell>
          <cell r="D1756" t="str">
            <v>B</v>
          </cell>
          <cell r="E1756" t="str">
            <v>B</v>
          </cell>
        </row>
        <row r="1757">
          <cell r="A1757">
            <v>101228</v>
          </cell>
          <cell r="B1757" t="str">
            <v>University of Illinois Medical Center at Chicago</v>
          </cell>
          <cell r="C1757" t="str">
            <v>B</v>
          </cell>
          <cell r="D1757" t="str">
            <v>C</v>
          </cell>
          <cell r="E1757" t="str">
            <v>C</v>
          </cell>
        </row>
        <row r="1758">
          <cell r="A1758">
            <v>101750</v>
          </cell>
          <cell r="B1758" t="str">
            <v>NORTON HOSPITAL</v>
          </cell>
          <cell r="C1758" t="str">
            <v>C</v>
          </cell>
          <cell r="D1758" t="str">
            <v>C</v>
          </cell>
          <cell r="E1758" t="str">
            <v>C</v>
          </cell>
        </row>
        <row r="1759">
          <cell r="A1759">
            <v>104140</v>
          </cell>
          <cell r="B1759" t="str">
            <v>Hillcrest Baptist Medical Center</v>
          </cell>
          <cell r="C1759" t="str">
            <v>C</v>
          </cell>
          <cell r="D1759" t="str">
            <v>C</v>
          </cell>
          <cell r="E1759" t="str">
            <v>C</v>
          </cell>
        </row>
        <row r="1760">
          <cell r="A1760">
            <v>100027</v>
          </cell>
          <cell r="B1760" t="str">
            <v>Huntsville Hospital</v>
          </cell>
          <cell r="C1760" t="str">
            <v>C</v>
          </cell>
          <cell r="D1760" t="str">
            <v>C</v>
          </cell>
          <cell r="E1760" t="str">
            <v>C</v>
          </cell>
        </row>
        <row r="1761">
          <cell r="A1761">
            <v>102740</v>
          </cell>
          <cell r="B1761" t="str">
            <v>St. Rose Dominican Hospitals - Siena Campus</v>
          </cell>
          <cell r="C1761" t="str">
            <v>C</v>
          </cell>
          <cell r="D1761" t="str">
            <v>C</v>
          </cell>
          <cell r="E1761" t="str">
            <v>B</v>
          </cell>
        </row>
        <row r="1762">
          <cell r="A1762">
            <v>104602</v>
          </cell>
          <cell r="B1762" t="str">
            <v>MultiCare Auburn Medical Center</v>
          </cell>
          <cell r="C1762" t="str">
            <v>C</v>
          </cell>
          <cell r="D1762" t="str">
            <v>C</v>
          </cell>
          <cell r="E1762" t="str">
            <v>C</v>
          </cell>
        </row>
        <row r="1763">
          <cell r="A1763">
            <v>100018</v>
          </cell>
          <cell r="B1763" t="str">
            <v>Lanier Health Services</v>
          </cell>
          <cell r="C1763" t="str">
            <v>C</v>
          </cell>
          <cell r="D1763" t="str">
            <v>C</v>
          </cell>
          <cell r="E1763" t="str">
            <v>C</v>
          </cell>
        </row>
        <row r="1764">
          <cell r="A1764">
            <v>100876</v>
          </cell>
          <cell r="B1764" t="str">
            <v>Tallahassee Memorial HealthCare</v>
          </cell>
          <cell r="C1764" t="str">
            <v>B</v>
          </cell>
          <cell r="D1764" t="str">
            <v>B</v>
          </cell>
          <cell r="E1764" t="str">
            <v>C</v>
          </cell>
        </row>
        <row r="1765">
          <cell r="A1765">
            <v>100132</v>
          </cell>
          <cell r="B1765" t="str">
            <v>John C. Lincoln North Mountain Hospital</v>
          </cell>
          <cell r="C1765" t="str">
            <v>C</v>
          </cell>
          <cell r="D1765" t="str">
            <v>C</v>
          </cell>
          <cell r="E1765" t="str">
            <v>C</v>
          </cell>
        </row>
        <row r="1766">
          <cell r="A1766">
            <v>102135</v>
          </cell>
          <cell r="B1766" t="str">
            <v>Mercy Hospital of Cadillac</v>
          </cell>
          <cell r="C1766" t="str">
            <v>B</v>
          </cell>
          <cell r="D1766" t="str">
            <v>B</v>
          </cell>
          <cell r="E1766" t="str">
            <v>Unknown</v>
          </cell>
        </row>
        <row r="1767">
          <cell r="A1767">
            <v>100489</v>
          </cell>
          <cell r="B1767" t="str">
            <v>Chinese Hospital</v>
          </cell>
          <cell r="C1767" t="str">
            <v>C</v>
          </cell>
          <cell r="D1767" t="str">
            <v>C</v>
          </cell>
          <cell r="E1767" t="str">
            <v>C</v>
          </cell>
        </row>
        <row r="1768">
          <cell r="A1768">
            <v>105796</v>
          </cell>
          <cell r="B1768" t="str">
            <v>Norton Audubon Hospital</v>
          </cell>
          <cell r="C1768" t="str">
            <v>C</v>
          </cell>
          <cell r="D1768" t="str">
            <v>C</v>
          </cell>
          <cell r="E1768" t="str">
            <v>Unknown</v>
          </cell>
        </row>
        <row r="1769">
          <cell r="A1769">
            <v>103105</v>
          </cell>
          <cell r="B1769" t="str">
            <v>High Point Regional Health System</v>
          </cell>
          <cell r="C1769" t="str">
            <v>C</v>
          </cell>
          <cell r="D1769" t="str">
            <v>C</v>
          </cell>
          <cell r="E1769" t="str">
            <v>C</v>
          </cell>
        </row>
        <row r="1770">
          <cell r="A1770">
            <v>101207</v>
          </cell>
          <cell r="B1770" t="str">
            <v>Provena Covenant Medical Center</v>
          </cell>
          <cell r="C1770" t="str">
            <v>B</v>
          </cell>
          <cell r="D1770" t="str">
            <v>B</v>
          </cell>
          <cell r="E1770" t="str">
            <v>C</v>
          </cell>
        </row>
        <row r="1771">
          <cell r="A1771">
            <v>100835</v>
          </cell>
          <cell r="B1771" t="str">
            <v>Florida Hospital Carrollwood</v>
          </cell>
          <cell r="C1771" t="str">
            <v>C</v>
          </cell>
          <cell r="D1771" t="str">
            <v>C</v>
          </cell>
          <cell r="E1771" t="str">
            <v>C</v>
          </cell>
        </row>
        <row r="1772">
          <cell r="A1772">
            <v>102497</v>
          </cell>
          <cell r="B1772" t="str">
            <v>Carondelet Health St. Joseph Medical Center</v>
          </cell>
          <cell r="C1772" t="str">
            <v>C</v>
          </cell>
          <cell r="D1772" t="str">
            <v>C</v>
          </cell>
          <cell r="E1772" t="str">
            <v>C</v>
          </cell>
        </row>
        <row r="1773">
          <cell r="A1773">
            <v>100502</v>
          </cell>
          <cell r="B1773" t="str">
            <v>Huntington Hospital</v>
          </cell>
          <cell r="C1773" t="str">
            <v>C</v>
          </cell>
          <cell r="D1773" t="str">
            <v>C</v>
          </cell>
          <cell r="E1773" t="str">
            <v>C</v>
          </cell>
        </row>
        <row r="1774">
          <cell r="A1774">
            <v>101755</v>
          </cell>
          <cell r="B1774" t="str">
            <v>Lourdes Hospital</v>
          </cell>
          <cell r="C1774" t="str">
            <v>C</v>
          </cell>
          <cell r="D1774" t="str">
            <v>C</v>
          </cell>
          <cell r="E1774" t="str">
            <v>C</v>
          </cell>
        </row>
        <row r="1775">
          <cell r="A1775">
            <v>102523</v>
          </cell>
          <cell r="B1775" t="str">
            <v>Barnes-Jewish West County Hospital</v>
          </cell>
          <cell r="C1775" t="str">
            <v>C</v>
          </cell>
          <cell r="D1775" t="str">
            <v>B</v>
          </cell>
          <cell r="E1775" t="str">
            <v>B</v>
          </cell>
        </row>
        <row r="1776">
          <cell r="A1776">
            <v>103635</v>
          </cell>
          <cell r="B1776" t="str">
            <v>Uniontown Hospital</v>
          </cell>
          <cell r="C1776" t="str">
            <v>B</v>
          </cell>
          <cell r="D1776" t="str">
            <v>A</v>
          </cell>
          <cell r="E1776" t="str">
            <v>A</v>
          </cell>
        </row>
        <row r="1777">
          <cell r="A1777">
            <v>100412</v>
          </cell>
          <cell r="B1777" t="str">
            <v>San Francisco General Hospital Medical Center</v>
          </cell>
          <cell r="C1777" t="str">
            <v>C</v>
          </cell>
          <cell r="D1777" t="str">
            <v>C</v>
          </cell>
          <cell r="E1777" t="str">
            <v>C</v>
          </cell>
        </row>
        <row r="1778">
          <cell r="A1778">
            <v>102822</v>
          </cell>
          <cell r="B1778" t="str">
            <v>St. Luke's Warren Hospital</v>
          </cell>
          <cell r="C1778" t="str">
            <v>A</v>
          </cell>
          <cell r="D1778" t="str">
            <v>B</v>
          </cell>
          <cell r="E1778" t="str">
            <v>B</v>
          </cell>
        </row>
        <row r="1779">
          <cell r="A1779">
            <v>103007</v>
          </cell>
          <cell r="B1779" t="str">
            <v>Maimonides Medical Center</v>
          </cell>
          <cell r="C1779" t="str">
            <v>C</v>
          </cell>
          <cell r="D1779" t="str">
            <v>C</v>
          </cell>
          <cell r="E1779" t="str">
            <v>C</v>
          </cell>
        </row>
        <row r="1780">
          <cell r="A1780">
            <v>100746</v>
          </cell>
          <cell r="B1780" t="str">
            <v>Waterbury Hospital</v>
          </cell>
          <cell r="C1780" t="e">
            <v>#N/A</v>
          </cell>
          <cell r="D1780" t="str">
            <v>C</v>
          </cell>
          <cell r="E1780" t="str">
            <v>C</v>
          </cell>
        </row>
        <row r="1781">
          <cell r="A1781">
            <v>105137</v>
          </cell>
          <cell r="B1781" t="str">
            <v>North Shore Syosset Hospital</v>
          </cell>
          <cell r="C1781" t="str">
            <v>C</v>
          </cell>
          <cell r="D1781" t="str">
            <v>C</v>
          </cell>
          <cell r="E1781" t="str">
            <v>C</v>
          </cell>
        </row>
        <row r="1782">
          <cell r="A1782">
            <v>102965</v>
          </cell>
          <cell r="B1782" t="str">
            <v>North Shore University Hospital of Manhasset</v>
          </cell>
          <cell r="C1782" t="str">
            <v>C</v>
          </cell>
          <cell r="D1782" t="str">
            <v>C</v>
          </cell>
          <cell r="E1782" t="str">
            <v>C</v>
          </cell>
        </row>
        <row r="1783">
          <cell r="A1783">
            <v>103281</v>
          </cell>
          <cell r="B1783" t="str">
            <v>Miami Valley Hospital</v>
          </cell>
          <cell r="C1783" t="str">
            <v>C</v>
          </cell>
          <cell r="D1783" t="str">
            <v>C</v>
          </cell>
          <cell r="E1783" t="str">
            <v>C</v>
          </cell>
        </row>
        <row r="1784">
          <cell r="A1784">
            <v>103581</v>
          </cell>
          <cell r="B1784" t="str">
            <v>LEGACY MERIDIAN PARK HOSPITAL</v>
          </cell>
          <cell r="C1784" t="str">
            <v>C</v>
          </cell>
          <cell r="D1784" t="str">
            <v>B</v>
          </cell>
          <cell r="E1784" t="str">
            <v>C</v>
          </cell>
        </row>
        <row r="1785">
          <cell r="A1785">
            <v>102974</v>
          </cell>
          <cell r="B1785" t="str">
            <v>Elmhurst Hospital Center</v>
          </cell>
          <cell r="C1785" t="str">
            <v>C</v>
          </cell>
          <cell r="D1785" t="str">
            <v>B</v>
          </cell>
          <cell r="E1785" t="str">
            <v>B</v>
          </cell>
        </row>
        <row r="1786">
          <cell r="A1786">
            <v>103291</v>
          </cell>
          <cell r="B1786" t="str">
            <v>St. Rita's Medical Center</v>
          </cell>
          <cell r="C1786" t="str">
            <v>B</v>
          </cell>
          <cell r="D1786" t="str">
            <v>C</v>
          </cell>
          <cell r="E1786" t="str">
            <v>Unknown</v>
          </cell>
        </row>
        <row r="1787">
          <cell r="A1787">
            <v>104540</v>
          </cell>
          <cell r="B1787" t="str">
            <v>Clinch Valley Medical Center</v>
          </cell>
          <cell r="C1787" t="str">
            <v>C</v>
          </cell>
          <cell r="D1787" t="str">
            <v>C</v>
          </cell>
          <cell r="E1787" t="str">
            <v>C</v>
          </cell>
        </row>
        <row r="1788">
          <cell r="A1788">
            <v>104114</v>
          </cell>
          <cell r="B1788" t="str">
            <v>Methodist Dallas Medical Center</v>
          </cell>
          <cell r="C1788" t="str">
            <v>C</v>
          </cell>
          <cell r="D1788" t="str">
            <v>D</v>
          </cell>
          <cell r="E1788" t="str">
            <v>C</v>
          </cell>
        </row>
        <row r="1789">
          <cell r="A1789">
            <v>103992</v>
          </cell>
          <cell r="B1789" t="str">
            <v>Baptist Memorial Hospital of Memphis</v>
          </cell>
          <cell r="C1789" t="str">
            <v>C</v>
          </cell>
          <cell r="D1789" t="str">
            <v>C</v>
          </cell>
          <cell r="E1789" t="str">
            <v>C</v>
          </cell>
        </row>
        <row r="1790">
          <cell r="A1790">
            <v>103859</v>
          </cell>
          <cell r="B1790" t="str">
            <v>Spartanburg Regional Medical Center</v>
          </cell>
          <cell r="C1790" t="str">
            <v>B</v>
          </cell>
          <cell r="D1790" t="str">
            <v>B</v>
          </cell>
          <cell r="E1790" t="str">
            <v>C</v>
          </cell>
        </row>
        <row r="1791">
          <cell r="A1791">
            <v>104111</v>
          </cell>
          <cell r="B1791" t="str">
            <v>CHRISTUS Spohn Hospital Corpus Christi Memorial</v>
          </cell>
          <cell r="C1791" t="str">
            <v>C</v>
          </cell>
          <cell r="D1791" t="str">
            <v>C</v>
          </cell>
          <cell r="E1791" t="str">
            <v>C</v>
          </cell>
        </row>
        <row r="1792">
          <cell r="A1792">
            <v>103066</v>
          </cell>
          <cell r="B1792" t="str">
            <v>Cayuga Medical Center at Ithaca</v>
          </cell>
          <cell r="C1792" t="str">
            <v>C</v>
          </cell>
          <cell r="D1792" t="str">
            <v>B</v>
          </cell>
          <cell r="E1792" t="str">
            <v>C</v>
          </cell>
        </row>
        <row r="1793">
          <cell r="A1793">
            <v>104553</v>
          </cell>
          <cell r="B1793" t="str">
            <v>Centra Southside Community Hospital</v>
          </cell>
          <cell r="C1793" t="str">
            <v>D</v>
          </cell>
          <cell r="D1793" t="str">
            <v>C</v>
          </cell>
          <cell r="E1793" t="str">
            <v>Unknown</v>
          </cell>
        </row>
        <row r="1794">
          <cell r="A1794">
            <v>102812</v>
          </cell>
          <cell r="B1794" t="str">
            <v>Capital Health Medical Center - Hopewell</v>
          </cell>
          <cell r="C1794" t="str">
            <v>B</v>
          </cell>
          <cell r="D1794" t="str">
            <v>A</v>
          </cell>
          <cell r="E1794" t="str">
            <v>C</v>
          </cell>
        </row>
        <row r="1795">
          <cell r="A1795">
            <v>100049</v>
          </cell>
          <cell r="B1795" t="str">
            <v>Medical Center Barbour</v>
          </cell>
          <cell r="C1795" t="e">
            <v>#N/A</v>
          </cell>
          <cell r="D1795" t="str">
            <v>D</v>
          </cell>
          <cell r="E1795" t="str">
            <v>Grade Pending</v>
          </cell>
        </row>
        <row r="1796">
          <cell r="A1796">
            <v>102532</v>
          </cell>
          <cell r="B1796" t="str">
            <v>Christian Hospital Northeast</v>
          </cell>
          <cell r="C1796" t="str">
            <v>C</v>
          </cell>
          <cell r="D1796" t="str">
            <v>C</v>
          </cell>
          <cell r="E1796" t="str">
            <v>C</v>
          </cell>
        </row>
        <row r="1797">
          <cell r="A1797">
            <v>103024</v>
          </cell>
          <cell r="B1797" t="str">
            <v>Erie County Medical Center</v>
          </cell>
          <cell r="C1797" t="str">
            <v>C</v>
          </cell>
          <cell r="D1797" t="str">
            <v>C</v>
          </cell>
          <cell r="E1797" t="str">
            <v>C</v>
          </cell>
        </row>
        <row r="1798">
          <cell r="A1798">
            <v>104182</v>
          </cell>
          <cell r="B1798" t="str">
            <v>Northwest Texas Healthcare System</v>
          </cell>
          <cell r="C1798" t="str">
            <v>C</v>
          </cell>
          <cell r="D1798" t="str">
            <v>C</v>
          </cell>
          <cell r="E1798" t="str">
            <v>C</v>
          </cell>
        </row>
        <row r="1799">
          <cell r="A1799">
            <v>101955</v>
          </cell>
          <cell r="B1799" t="str">
            <v>Maine General Medical Center-Augusta Campus</v>
          </cell>
          <cell r="C1799" t="str">
            <v>B</v>
          </cell>
          <cell r="D1799" t="str">
            <v>B</v>
          </cell>
          <cell r="E1799" t="str">
            <v>A</v>
          </cell>
        </row>
        <row r="1800">
          <cell r="A1800">
            <v>102919</v>
          </cell>
          <cell r="B1800" t="str">
            <v>Richmond University Medical Center</v>
          </cell>
          <cell r="C1800" t="str">
            <v>C</v>
          </cell>
          <cell r="D1800" t="str">
            <v>C</v>
          </cell>
          <cell r="E1800" t="str">
            <v>C</v>
          </cell>
        </row>
        <row r="1801">
          <cell r="A1801">
            <v>104150</v>
          </cell>
          <cell r="B1801" t="str">
            <v>Nix Health System, LLC dba Nix Health Care System</v>
          </cell>
          <cell r="C1801" t="str">
            <v>B</v>
          </cell>
          <cell r="D1801" t="str">
            <v>B</v>
          </cell>
          <cell r="E1801" t="str">
            <v>C</v>
          </cell>
        </row>
        <row r="1802">
          <cell r="A1802">
            <v>101627</v>
          </cell>
          <cell r="B1802" t="str">
            <v>Menorah Medical Center</v>
          </cell>
          <cell r="C1802" t="str">
            <v>C</v>
          </cell>
          <cell r="D1802" t="str">
            <v>C</v>
          </cell>
          <cell r="E1802" t="str">
            <v>C</v>
          </cell>
        </row>
        <row r="1803">
          <cell r="A1803">
            <v>103264</v>
          </cell>
          <cell r="B1803" t="str">
            <v>Summa - Akron City Hospital</v>
          </cell>
          <cell r="C1803" t="str">
            <v>C</v>
          </cell>
          <cell r="D1803" t="str">
            <v>B</v>
          </cell>
          <cell r="E1803" t="str">
            <v>C</v>
          </cell>
        </row>
        <row r="1804">
          <cell r="A1804">
            <v>209054</v>
          </cell>
          <cell r="B1804" t="str">
            <v>Summa - St. Thomas Hospital</v>
          </cell>
          <cell r="C1804" t="str">
            <v>C</v>
          </cell>
          <cell r="D1804" t="str">
            <v>B</v>
          </cell>
          <cell r="E1804" t="str">
            <v>Unknown</v>
          </cell>
        </row>
        <row r="1805">
          <cell r="A1805">
            <v>102260</v>
          </cell>
          <cell r="B1805" t="str">
            <v>Regina Medical Center</v>
          </cell>
          <cell r="C1805" t="str">
            <v>C</v>
          </cell>
          <cell r="D1805" t="str">
            <v>B</v>
          </cell>
          <cell r="E1805" t="str">
            <v>C</v>
          </cell>
        </row>
        <row r="1806">
          <cell r="A1806">
            <v>101191</v>
          </cell>
          <cell r="B1806" t="str">
            <v>Presence Saint Francis Hospital</v>
          </cell>
          <cell r="C1806" t="str">
            <v>B</v>
          </cell>
          <cell r="D1806" t="str">
            <v>B</v>
          </cell>
          <cell r="E1806" t="str">
            <v>A</v>
          </cell>
        </row>
        <row r="1807">
          <cell r="A1807">
            <v>100795</v>
          </cell>
          <cell r="B1807" t="str">
            <v>University of Miami Hospital</v>
          </cell>
          <cell r="C1807" t="str">
            <v>D</v>
          </cell>
          <cell r="D1807" t="str">
            <v>D</v>
          </cell>
          <cell r="E1807" t="str">
            <v>Grade Pending</v>
          </cell>
        </row>
        <row r="1808">
          <cell r="A1808">
            <v>100440</v>
          </cell>
          <cell r="B1808" t="str">
            <v>Seton Medical Center</v>
          </cell>
          <cell r="C1808" t="str">
            <v>A</v>
          </cell>
          <cell r="D1808" t="str">
            <v>C</v>
          </cell>
          <cell r="E1808" t="str">
            <v>B</v>
          </cell>
        </row>
        <row r="1809">
          <cell r="A1809">
            <v>103321</v>
          </cell>
          <cell r="B1809" t="str">
            <v>Mercy St. Vincent Medical Center</v>
          </cell>
          <cell r="C1809" t="str">
            <v>C</v>
          </cell>
          <cell r="D1809" t="str">
            <v>C</v>
          </cell>
          <cell r="E1809" t="str">
            <v>A</v>
          </cell>
        </row>
        <row r="1810">
          <cell r="A1810">
            <v>102254</v>
          </cell>
          <cell r="B1810" t="str">
            <v>St. Luke's Hospital of Duluth</v>
          </cell>
          <cell r="C1810" t="str">
            <v>C</v>
          </cell>
          <cell r="D1810" t="str">
            <v>C</v>
          </cell>
          <cell r="E1810" t="str">
            <v>C</v>
          </cell>
        </row>
        <row r="1811">
          <cell r="A1811">
            <v>100778</v>
          </cell>
          <cell r="B1811" t="str">
            <v>Bayhealth Medical Center</v>
          </cell>
          <cell r="C1811" t="str">
            <v>B</v>
          </cell>
          <cell r="D1811" t="str">
            <v>B</v>
          </cell>
          <cell r="E1811" t="str">
            <v>B</v>
          </cell>
        </row>
        <row r="1812">
          <cell r="A1812">
            <v>103860</v>
          </cell>
          <cell r="B1812" t="str">
            <v>Oconee Medical Center</v>
          </cell>
          <cell r="C1812" t="str">
            <v>C</v>
          </cell>
          <cell r="D1812" t="str">
            <v>C</v>
          </cell>
          <cell r="E1812" t="str">
            <v>C</v>
          </cell>
        </row>
        <row r="1813">
          <cell r="A1813">
            <v>100485</v>
          </cell>
          <cell r="B1813" t="str">
            <v>Downey Regional Medical Center</v>
          </cell>
          <cell r="C1813" t="str">
            <v>C</v>
          </cell>
          <cell r="D1813" t="str">
            <v>B</v>
          </cell>
          <cell r="E1813" t="str">
            <v>C</v>
          </cell>
        </row>
        <row r="1814">
          <cell r="A1814">
            <v>104349</v>
          </cell>
          <cell r="B1814" t="str">
            <v>Doctor's Hospital - Tidwell</v>
          </cell>
          <cell r="C1814" t="e">
            <v>#N/A</v>
          </cell>
          <cell r="D1814" t="e">
            <v>#N/A</v>
          </cell>
          <cell r="E1814" t="str">
            <v>B</v>
          </cell>
        </row>
        <row r="1815">
          <cell r="A1815">
            <v>103437</v>
          </cell>
          <cell r="B1815" t="str">
            <v>Muskogee Regional Medical Center</v>
          </cell>
          <cell r="C1815" t="str">
            <v>C</v>
          </cell>
          <cell r="D1815" t="str">
            <v>D</v>
          </cell>
          <cell r="E1815" t="str">
            <v>C</v>
          </cell>
        </row>
        <row r="1816">
          <cell r="A1816">
            <v>103357</v>
          </cell>
          <cell r="B1816" t="str">
            <v>Cleveland Clinic Foundation</v>
          </cell>
          <cell r="C1816" t="str">
            <v>C</v>
          </cell>
          <cell r="D1816" t="str">
            <v>D</v>
          </cell>
          <cell r="E1816" t="str">
            <v>C</v>
          </cell>
        </row>
        <row r="1817">
          <cell r="A1817">
            <v>100974</v>
          </cell>
          <cell r="B1817" t="str">
            <v>Hamilton Medical Center</v>
          </cell>
          <cell r="C1817" t="str">
            <v>C</v>
          </cell>
          <cell r="D1817" t="str">
            <v>C</v>
          </cell>
          <cell r="E1817" t="str">
            <v>B</v>
          </cell>
        </row>
        <row r="1818">
          <cell r="A1818">
            <v>104161</v>
          </cell>
          <cell r="B1818" t="str">
            <v>METROPLEX HOSPITAL</v>
          </cell>
          <cell r="C1818" t="str">
            <v>C</v>
          </cell>
          <cell r="D1818" t="str">
            <v>C</v>
          </cell>
          <cell r="E1818" t="str">
            <v>C</v>
          </cell>
        </row>
        <row r="1819">
          <cell r="A1819">
            <v>106809</v>
          </cell>
          <cell r="B1819" t="str">
            <v>Montefiore Einstein Campus</v>
          </cell>
          <cell r="C1819" t="str">
            <v>B</v>
          </cell>
          <cell r="D1819" t="str">
            <v>A</v>
          </cell>
          <cell r="E1819" t="str">
            <v>A</v>
          </cell>
        </row>
        <row r="1820">
          <cell r="A1820">
            <v>103632</v>
          </cell>
          <cell r="B1820" t="str">
            <v>Heritage Valley Beaver</v>
          </cell>
          <cell r="C1820" t="str">
            <v>C</v>
          </cell>
          <cell r="D1820" t="str">
            <v>C</v>
          </cell>
          <cell r="E1820" t="str">
            <v>C</v>
          </cell>
        </row>
        <row r="1821">
          <cell r="A1821">
            <v>101641</v>
          </cell>
          <cell r="B1821" t="str">
            <v>Kansas Medical Center</v>
          </cell>
          <cell r="C1821" t="str">
            <v>C</v>
          </cell>
          <cell r="D1821" t="str">
            <v>D</v>
          </cell>
          <cell r="E1821" t="str">
            <v>C</v>
          </cell>
        </row>
        <row r="1822">
          <cell r="A1822">
            <v>104669</v>
          </cell>
          <cell r="B1822" t="str">
            <v>West Virginia University Hospitals, Inc</v>
          </cell>
          <cell r="C1822" t="str">
            <v>C</v>
          </cell>
          <cell r="D1822" t="str">
            <v>C</v>
          </cell>
          <cell r="E1822" t="str">
            <v>Grade Pending</v>
          </cell>
        </row>
        <row r="1823">
          <cell r="A1823">
            <v>103062</v>
          </cell>
          <cell r="B1823" t="str">
            <v>Good Samaritan Hospital of West Islip</v>
          </cell>
          <cell r="C1823" t="str">
            <v>A</v>
          </cell>
          <cell r="D1823" t="str">
            <v>B</v>
          </cell>
          <cell r="E1823" t="str">
            <v>C</v>
          </cell>
        </row>
        <row r="1824">
          <cell r="A1824">
            <v>104765</v>
          </cell>
          <cell r="B1824" t="str">
            <v>Meriter Hospital</v>
          </cell>
          <cell r="C1824" t="str">
            <v>B</v>
          </cell>
          <cell r="D1824" t="str">
            <v>C</v>
          </cell>
          <cell r="E1824" t="str">
            <v>C</v>
          </cell>
        </row>
        <row r="1825">
          <cell r="A1825">
            <v>103905</v>
          </cell>
          <cell r="B1825" t="str">
            <v>East Cooper Medical Center</v>
          </cell>
          <cell r="C1825" t="str">
            <v>B</v>
          </cell>
          <cell r="D1825" t="str">
            <v>B</v>
          </cell>
          <cell r="E1825" t="str">
            <v>B</v>
          </cell>
        </row>
        <row r="1826">
          <cell r="A1826">
            <v>102754</v>
          </cell>
          <cell r="B1826" t="str">
            <v>St. Joseph Hospital of Nashua</v>
          </cell>
          <cell r="C1826" t="str">
            <v>B</v>
          </cell>
          <cell r="D1826" t="str">
            <v>B</v>
          </cell>
          <cell r="E1826" t="str">
            <v>C</v>
          </cell>
        </row>
        <row r="1827">
          <cell r="A1827">
            <v>105710</v>
          </cell>
          <cell r="B1827" t="str">
            <v>Lakeland Community Hospital Niles</v>
          </cell>
          <cell r="C1827" t="str">
            <v>A</v>
          </cell>
          <cell r="D1827" t="str">
            <v>A</v>
          </cell>
          <cell r="E1827" t="str">
            <v>A</v>
          </cell>
        </row>
        <row r="1828">
          <cell r="A1828">
            <v>100906</v>
          </cell>
          <cell r="B1828" t="str">
            <v>Kendall Regional Medical Center</v>
          </cell>
          <cell r="C1828" t="str">
            <v>A</v>
          </cell>
          <cell r="D1828" t="str">
            <v>A</v>
          </cell>
          <cell r="E1828" t="str">
            <v>A</v>
          </cell>
        </row>
        <row r="1829">
          <cell r="A1829">
            <v>103364</v>
          </cell>
          <cell r="B1829" t="str">
            <v>Southeastern Ohio Regional Medical Center</v>
          </cell>
          <cell r="C1829" t="str">
            <v>C</v>
          </cell>
          <cell r="D1829" t="str">
            <v>C</v>
          </cell>
          <cell r="E1829" t="str">
            <v>Unknown</v>
          </cell>
        </row>
        <row r="1830">
          <cell r="A1830">
            <v>100642</v>
          </cell>
          <cell r="B1830" t="str">
            <v>Providence Tarzana Medical Center</v>
          </cell>
          <cell r="C1830" t="str">
            <v>B</v>
          </cell>
          <cell r="D1830" t="str">
            <v>B</v>
          </cell>
          <cell r="E1830" t="str">
            <v>A</v>
          </cell>
        </row>
        <row r="1831">
          <cell r="A1831">
            <v>104281</v>
          </cell>
          <cell r="B1831" t="str">
            <v>CLEAR LAKE REGIONAL MEDICAL CENTER</v>
          </cell>
          <cell r="C1831" t="str">
            <v>C</v>
          </cell>
          <cell r="D1831" t="str">
            <v>D</v>
          </cell>
          <cell r="E1831" t="str">
            <v>C</v>
          </cell>
        </row>
        <row r="1832">
          <cell r="A1832">
            <v>104576</v>
          </cell>
          <cell r="B1832" t="str">
            <v>Chesapeake Regional Medical Center</v>
          </cell>
          <cell r="C1832" t="str">
            <v>B</v>
          </cell>
          <cell r="D1832" t="str">
            <v>A</v>
          </cell>
          <cell r="E1832" t="str">
            <v>B</v>
          </cell>
        </row>
        <row r="1833">
          <cell r="A1833">
            <v>103640</v>
          </cell>
          <cell r="B1833" t="str">
            <v>York Hospital</v>
          </cell>
          <cell r="C1833" t="str">
            <v>C</v>
          </cell>
          <cell r="D1833" t="str">
            <v>C</v>
          </cell>
          <cell r="E1833" t="str">
            <v>C</v>
          </cell>
        </row>
        <row r="1834">
          <cell r="A1834">
            <v>101713</v>
          </cell>
          <cell r="B1834" t="str">
            <v>St. Claire Regional Medical Center</v>
          </cell>
          <cell r="C1834" t="str">
            <v>B</v>
          </cell>
          <cell r="D1834" t="str">
            <v>B</v>
          </cell>
          <cell r="E1834" t="str">
            <v>Unknown</v>
          </cell>
        </row>
        <row r="1835">
          <cell r="A1835">
            <v>100848</v>
          </cell>
          <cell r="B1835" t="str">
            <v>Sarasota Memorial Hospital</v>
          </cell>
          <cell r="C1835" t="str">
            <v>C</v>
          </cell>
          <cell r="D1835" t="str">
            <v>C</v>
          </cell>
          <cell r="E1835" t="str">
            <v>C</v>
          </cell>
        </row>
        <row r="1836">
          <cell r="A1836">
            <v>103897</v>
          </cell>
          <cell r="B1836" t="str">
            <v>Greenville Memorial Hospital</v>
          </cell>
          <cell r="C1836" t="str">
            <v>C</v>
          </cell>
          <cell r="D1836" t="str">
            <v>B</v>
          </cell>
          <cell r="E1836" t="str">
            <v>C</v>
          </cell>
        </row>
        <row r="1837">
          <cell r="A1837">
            <v>104567</v>
          </cell>
          <cell r="B1837" t="str">
            <v>Wythe County Community Hospital</v>
          </cell>
          <cell r="C1837" t="str">
            <v>B</v>
          </cell>
          <cell r="D1837" t="str">
            <v>B</v>
          </cell>
          <cell r="E1837" t="str">
            <v>Unknown</v>
          </cell>
        </row>
        <row r="1838">
          <cell r="A1838">
            <v>103153</v>
          </cell>
          <cell r="B1838" t="str">
            <v>Johnston Memorial Hospital of Smithfield</v>
          </cell>
          <cell r="C1838" t="str">
            <v>C</v>
          </cell>
          <cell r="D1838" t="str">
            <v>C</v>
          </cell>
          <cell r="E1838" t="str">
            <v>Grade Pending</v>
          </cell>
        </row>
        <row r="1839">
          <cell r="A1839">
            <v>101284</v>
          </cell>
          <cell r="B1839" t="str">
            <v>Anderson Hospital</v>
          </cell>
          <cell r="C1839" t="str">
            <v>C</v>
          </cell>
          <cell r="D1839" t="str">
            <v>B</v>
          </cell>
          <cell r="E1839" t="str">
            <v>B</v>
          </cell>
        </row>
        <row r="1840">
          <cell r="A1840">
            <v>101376</v>
          </cell>
          <cell r="B1840" t="str">
            <v>Memorial Hospital of South Bend</v>
          </cell>
          <cell r="C1840" t="str">
            <v>C</v>
          </cell>
          <cell r="D1840" t="str">
            <v>C</v>
          </cell>
          <cell r="E1840" t="str">
            <v>C</v>
          </cell>
        </row>
        <row r="1841">
          <cell r="A1841">
            <v>100831</v>
          </cell>
          <cell r="B1841" t="str">
            <v>Munroe Regional Medical Center</v>
          </cell>
          <cell r="C1841" t="str">
            <v>B</v>
          </cell>
          <cell r="D1841" t="str">
            <v>C</v>
          </cell>
          <cell r="E1841" t="str">
            <v>C</v>
          </cell>
        </row>
        <row r="1842">
          <cell r="A1842">
            <v>103641</v>
          </cell>
          <cell r="B1842" t="str">
            <v>Lewistown Hospital</v>
          </cell>
          <cell r="C1842" t="str">
            <v>C</v>
          </cell>
          <cell r="D1842" t="str">
            <v>C</v>
          </cell>
          <cell r="E1842" t="str">
            <v>C</v>
          </cell>
        </row>
        <row r="1843">
          <cell r="A1843">
            <v>104206</v>
          </cell>
          <cell r="B1843" t="str">
            <v>Harris County Hospital District</v>
          </cell>
          <cell r="C1843" t="str">
            <v>C</v>
          </cell>
          <cell r="D1843" t="str">
            <v>C</v>
          </cell>
          <cell r="E1843" t="str">
            <v>C</v>
          </cell>
        </row>
        <row r="1844">
          <cell r="A1844">
            <v>101065</v>
          </cell>
          <cell r="B1844" t="str">
            <v>WellStar Douglas Hospital</v>
          </cell>
          <cell r="C1844" t="str">
            <v>A</v>
          </cell>
          <cell r="D1844" t="str">
            <v>A</v>
          </cell>
          <cell r="E1844" t="str">
            <v>A</v>
          </cell>
        </row>
        <row r="1845">
          <cell r="A1845">
            <v>103724</v>
          </cell>
          <cell r="B1845" t="str">
            <v>Crozer Chester Medical Center</v>
          </cell>
          <cell r="C1845" t="str">
            <v>C</v>
          </cell>
          <cell r="D1845" t="str">
            <v>C</v>
          </cell>
          <cell r="E1845" t="str">
            <v>C</v>
          </cell>
        </row>
        <row r="1846">
          <cell r="A1846">
            <v>224023</v>
          </cell>
          <cell r="B1846" t="str">
            <v>Crozer Keystone Health System - Springfield Hospital</v>
          </cell>
          <cell r="C1846" t="e">
            <v>#N/A</v>
          </cell>
          <cell r="D1846" t="e">
            <v>#N/A</v>
          </cell>
          <cell r="E1846" t="e">
            <v>#N/A</v>
          </cell>
        </row>
        <row r="1847">
          <cell r="A1847">
            <v>209072</v>
          </cell>
          <cell r="B1847" t="str">
            <v>Crozer Keystone Health System - Taylor Hospital</v>
          </cell>
          <cell r="C1847" t="e">
            <v>#N/A</v>
          </cell>
          <cell r="D1847" t="e">
            <v>#N/A</v>
          </cell>
          <cell r="E1847" t="e">
            <v>#N/A</v>
          </cell>
        </row>
        <row r="1848">
          <cell r="A1848">
            <v>100165</v>
          </cell>
          <cell r="B1848" t="str">
            <v>Northwest Medical Center</v>
          </cell>
          <cell r="C1848" t="str">
            <v>B</v>
          </cell>
          <cell r="D1848" t="str">
            <v>B</v>
          </cell>
          <cell r="E1848" t="str">
            <v>C</v>
          </cell>
        </row>
        <row r="1849">
          <cell r="A1849">
            <v>104251</v>
          </cell>
          <cell r="B1849" t="str">
            <v>Texas Health Presbyterian Hospital Wilson N. Jones Memorial Hospital</v>
          </cell>
          <cell r="C1849" t="str">
            <v>C</v>
          </cell>
          <cell r="D1849" t="str">
            <v>C</v>
          </cell>
          <cell r="E1849" t="str">
            <v>C</v>
          </cell>
        </row>
        <row r="1850">
          <cell r="A1850">
            <v>100057</v>
          </cell>
          <cell r="B1850" t="str">
            <v>University of South Alabama Medical Center</v>
          </cell>
          <cell r="C1850" t="str">
            <v>C</v>
          </cell>
          <cell r="D1850" t="str">
            <v>C</v>
          </cell>
          <cell r="E1850" t="str">
            <v>C</v>
          </cell>
        </row>
        <row r="1851">
          <cell r="A1851">
            <v>100685</v>
          </cell>
          <cell r="B1851" t="str">
            <v>Centura Health-St. Thomas More Hospital</v>
          </cell>
          <cell r="C1851" t="str">
            <v>C</v>
          </cell>
          <cell r="D1851" t="str">
            <v>C</v>
          </cell>
          <cell r="E1851" t="str">
            <v>Unknown</v>
          </cell>
        </row>
        <row r="1852">
          <cell r="A1852">
            <v>100434</v>
          </cell>
          <cell r="B1852" t="str">
            <v>Pacific Hospital of Long Beach</v>
          </cell>
          <cell r="C1852" t="str">
            <v>C</v>
          </cell>
          <cell r="D1852" t="str">
            <v>C</v>
          </cell>
          <cell r="E1852" t="str">
            <v>B</v>
          </cell>
        </row>
        <row r="1853">
          <cell r="A1853">
            <v>100787</v>
          </cell>
          <cell r="B1853" t="str">
            <v>MedStar Washington Hospital Center</v>
          </cell>
          <cell r="C1853" t="str">
            <v>C</v>
          </cell>
          <cell r="D1853" t="str">
            <v>C</v>
          </cell>
          <cell r="E1853" t="str">
            <v>C</v>
          </cell>
        </row>
        <row r="1854">
          <cell r="A1854">
            <v>104739</v>
          </cell>
          <cell r="B1854" t="str">
            <v>MINISTRY - ST JOSEPHS HOSPITAL</v>
          </cell>
          <cell r="C1854" t="str">
            <v>B</v>
          </cell>
          <cell r="D1854" t="str">
            <v>C</v>
          </cell>
          <cell r="E1854" t="str">
            <v>C</v>
          </cell>
        </row>
        <row r="1855">
          <cell r="A1855">
            <v>101834</v>
          </cell>
          <cell r="B1855" t="str">
            <v>Touro Infirmary</v>
          </cell>
          <cell r="C1855" t="str">
            <v>C</v>
          </cell>
          <cell r="D1855" t="str">
            <v>B</v>
          </cell>
          <cell r="E1855" t="str">
            <v>B</v>
          </cell>
        </row>
        <row r="1856">
          <cell r="A1856">
            <v>102183</v>
          </cell>
          <cell r="B1856" t="str">
            <v>Carson City Hospital</v>
          </cell>
          <cell r="C1856" t="str">
            <v>A</v>
          </cell>
          <cell r="D1856" t="str">
            <v>A</v>
          </cell>
          <cell r="E1856" t="str">
            <v>A</v>
          </cell>
        </row>
        <row r="1857">
          <cell r="A1857">
            <v>100748</v>
          </cell>
          <cell r="B1857" t="str">
            <v>Lawrence &amp; Memorial Hospital</v>
          </cell>
          <cell r="C1857" t="str">
            <v>C</v>
          </cell>
          <cell r="D1857" t="str">
            <v>B</v>
          </cell>
          <cell r="E1857" t="str">
            <v>B</v>
          </cell>
        </row>
        <row r="1858">
          <cell r="A1858">
            <v>101218</v>
          </cell>
          <cell r="B1858" t="str">
            <v>Advocate BroMenn Medical Center</v>
          </cell>
          <cell r="C1858" t="str">
            <v>C</v>
          </cell>
          <cell r="D1858" t="str">
            <v>C</v>
          </cell>
          <cell r="E1858" t="str">
            <v>C</v>
          </cell>
        </row>
        <row r="1859">
          <cell r="A1859">
            <v>103065</v>
          </cell>
          <cell r="B1859" t="str">
            <v>Lutheran Medical Center</v>
          </cell>
          <cell r="C1859" t="str">
            <v>C</v>
          </cell>
          <cell r="D1859" t="str">
            <v>C</v>
          </cell>
          <cell r="E1859" t="str">
            <v>C</v>
          </cell>
        </row>
        <row r="1860">
          <cell r="A1860">
            <v>102832</v>
          </cell>
          <cell r="B1860" t="str">
            <v>Inspira Medical Center Woodbury</v>
          </cell>
          <cell r="C1860" t="str">
            <v>C</v>
          </cell>
          <cell r="D1860" t="str">
            <v>C</v>
          </cell>
          <cell r="E1860" t="str">
            <v>C</v>
          </cell>
        </row>
        <row r="1861">
          <cell r="A1861">
            <v>102022</v>
          </cell>
          <cell r="B1861" t="str">
            <v>HealthAlliance Hospital</v>
          </cell>
          <cell r="C1861" t="str">
            <v>B</v>
          </cell>
          <cell r="D1861" t="str">
            <v>A</v>
          </cell>
          <cell r="E1861" t="str">
            <v>A</v>
          </cell>
        </row>
        <row r="1862">
          <cell r="A1862">
            <v>104598</v>
          </cell>
          <cell r="B1862" t="str">
            <v>University of Washington Medical Center</v>
          </cell>
          <cell r="C1862" t="str">
            <v>C</v>
          </cell>
          <cell r="D1862" t="str">
            <v>C</v>
          </cell>
          <cell r="E1862" t="str">
            <v>B</v>
          </cell>
        </row>
        <row r="1863">
          <cell r="A1863">
            <v>104461</v>
          </cell>
          <cell r="B1863" t="str">
            <v>Dixie Regional Medical Center</v>
          </cell>
          <cell r="C1863" t="str">
            <v>C</v>
          </cell>
          <cell r="D1863" t="str">
            <v>C</v>
          </cell>
          <cell r="E1863" t="str">
            <v>C</v>
          </cell>
        </row>
        <row r="1864">
          <cell r="A1864">
            <v>102149</v>
          </cell>
          <cell r="B1864" t="str">
            <v>McLaren-Northern Michigan</v>
          </cell>
          <cell r="C1864" t="str">
            <v>B</v>
          </cell>
          <cell r="D1864" t="str">
            <v>A</v>
          </cell>
          <cell r="E1864" t="str">
            <v>B</v>
          </cell>
        </row>
        <row r="1865">
          <cell r="A1865">
            <v>100852</v>
          </cell>
          <cell r="B1865" t="str">
            <v>Baptist Hospital</v>
          </cell>
          <cell r="C1865" t="str">
            <v>C</v>
          </cell>
          <cell r="D1865" t="str">
            <v>C</v>
          </cell>
          <cell r="E1865" t="str">
            <v>C</v>
          </cell>
        </row>
        <row r="1866">
          <cell r="A1866">
            <v>101838</v>
          </cell>
          <cell r="B1866" t="str">
            <v>Iberia Medical Center</v>
          </cell>
          <cell r="C1866" t="str">
            <v>C</v>
          </cell>
          <cell r="D1866" t="str">
            <v>C</v>
          </cell>
          <cell r="E1866" t="str">
            <v>B</v>
          </cell>
        </row>
        <row r="1867">
          <cell r="A1867">
            <v>101470</v>
          </cell>
          <cell r="B1867" t="str">
            <v>Trinity Regional Medical Center</v>
          </cell>
          <cell r="C1867" t="str">
            <v>C</v>
          </cell>
          <cell r="D1867" t="str">
            <v>A</v>
          </cell>
          <cell r="E1867" t="str">
            <v>Unknown</v>
          </cell>
        </row>
        <row r="1868">
          <cell r="A1868">
            <v>104571</v>
          </cell>
          <cell r="B1868" t="str">
            <v>Twin County Regional Hospital</v>
          </cell>
          <cell r="C1868" t="str">
            <v>C</v>
          </cell>
          <cell r="D1868" t="str">
            <v>C</v>
          </cell>
          <cell r="E1868" t="str">
            <v>Unknown</v>
          </cell>
        </row>
        <row r="1869">
          <cell r="A1869">
            <v>104857</v>
          </cell>
          <cell r="B1869" t="str">
            <v>Lander Regional Hospital</v>
          </cell>
          <cell r="C1869" t="str">
            <v>B</v>
          </cell>
          <cell r="D1869" t="str">
            <v>B</v>
          </cell>
          <cell r="E1869" t="str">
            <v>Unknown</v>
          </cell>
        </row>
        <row r="1870">
          <cell r="A1870">
            <v>104153</v>
          </cell>
          <cell r="B1870" t="str">
            <v>Midland Memorial Hospital</v>
          </cell>
          <cell r="C1870" t="str">
            <v>C</v>
          </cell>
          <cell r="D1870" t="str">
            <v>C</v>
          </cell>
          <cell r="E1870" t="str">
            <v>C</v>
          </cell>
        </row>
        <row r="1871">
          <cell r="A1871">
            <v>103354</v>
          </cell>
          <cell r="B1871" t="str">
            <v>Clinton Memorial Hospital</v>
          </cell>
          <cell r="C1871" t="str">
            <v>C</v>
          </cell>
          <cell r="D1871" t="str">
            <v>C</v>
          </cell>
          <cell r="E1871" t="str">
            <v>C</v>
          </cell>
        </row>
        <row r="1872">
          <cell r="A1872">
            <v>103184</v>
          </cell>
          <cell r="B1872" t="str">
            <v>CMC - Lincoln</v>
          </cell>
          <cell r="C1872" t="str">
            <v>C</v>
          </cell>
          <cell r="D1872" t="str">
            <v>C</v>
          </cell>
          <cell r="E1872" t="str">
            <v>C</v>
          </cell>
        </row>
        <row r="1873">
          <cell r="A1873">
            <v>103445</v>
          </cell>
          <cell r="B1873" t="str">
            <v>St. Anthony Hospital</v>
          </cell>
          <cell r="C1873" t="str">
            <v>C</v>
          </cell>
          <cell r="D1873" t="str">
            <v>C</v>
          </cell>
          <cell r="E1873" t="str">
            <v>B</v>
          </cell>
        </row>
        <row r="1874">
          <cell r="A1874">
            <v>102479</v>
          </cell>
          <cell r="B1874" t="str">
            <v>Mercy Hospital Washington</v>
          </cell>
          <cell r="C1874" t="str">
            <v>A</v>
          </cell>
          <cell r="D1874" t="str">
            <v>A</v>
          </cell>
          <cell r="E1874" t="str">
            <v>B</v>
          </cell>
        </row>
        <row r="1875">
          <cell r="A1875">
            <v>104763</v>
          </cell>
          <cell r="B1875" t="str">
            <v>Gundersen Lutheran Medical Center</v>
          </cell>
          <cell r="C1875" t="str">
            <v>C</v>
          </cell>
          <cell r="D1875" t="str">
            <v>B</v>
          </cell>
          <cell r="E1875" t="str">
            <v>B</v>
          </cell>
        </row>
        <row r="1876">
          <cell r="A1876">
            <v>103143</v>
          </cell>
          <cell r="B1876" t="str">
            <v>Columbus Regional Healthcare</v>
          </cell>
          <cell r="C1876" t="str">
            <v>D</v>
          </cell>
          <cell r="D1876" t="str">
            <v>D</v>
          </cell>
          <cell r="E1876" t="str">
            <v>Unknown</v>
          </cell>
        </row>
        <row r="1877">
          <cell r="A1877">
            <v>102534</v>
          </cell>
          <cell r="B1877" t="str">
            <v>Lake Regional Health System</v>
          </cell>
          <cell r="C1877" t="str">
            <v>C</v>
          </cell>
          <cell r="D1877" t="str">
            <v>C</v>
          </cell>
          <cell r="E1877" t="str">
            <v>B</v>
          </cell>
        </row>
        <row r="1878">
          <cell r="A1878">
            <v>102938</v>
          </cell>
          <cell r="B1878" t="str">
            <v>Lawrence Hospital</v>
          </cell>
          <cell r="C1878" t="str">
            <v>C</v>
          </cell>
          <cell r="D1878" t="str">
            <v>D</v>
          </cell>
          <cell r="E1878" t="str">
            <v>C</v>
          </cell>
        </row>
        <row r="1879">
          <cell r="A1879">
            <v>100823</v>
          </cell>
          <cell r="B1879" t="str">
            <v>Palm Springs General Hospital</v>
          </cell>
          <cell r="C1879" t="str">
            <v>C</v>
          </cell>
          <cell r="D1879" t="e">
            <v>#N/A</v>
          </cell>
          <cell r="E1879" t="e">
            <v>#N/A</v>
          </cell>
        </row>
        <row r="1880">
          <cell r="A1880">
            <v>103429</v>
          </cell>
          <cell r="B1880" t="str">
            <v>Medical Center of Southeastern Oklahoma</v>
          </cell>
          <cell r="C1880" t="str">
            <v>C</v>
          </cell>
          <cell r="D1880" t="str">
            <v>C</v>
          </cell>
          <cell r="E1880" t="str">
            <v>B</v>
          </cell>
        </row>
        <row r="1881">
          <cell r="A1881">
            <v>103146</v>
          </cell>
          <cell r="B1881" t="str">
            <v>Betsy Johnson Regional Hospital</v>
          </cell>
          <cell r="C1881" t="str">
            <v>C</v>
          </cell>
          <cell r="D1881" t="str">
            <v>C</v>
          </cell>
          <cell r="E1881" t="str">
            <v>C</v>
          </cell>
        </row>
        <row r="1882">
          <cell r="A1882">
            <v>104019</v>
          </cell>
          <cell r="B1882" t="str">
            <v>Erlanger Baroness Hospital</v>
          </cell>
          <cell r="C1882" t="str">
            <v>C</v>
          </cell>
          <cell r="D1882" t="str">
            <v>B</v>
          </cell>
          <cell r="E1882" t="str">
            <v>C</v>
          </cell>
        </row>
        <row r="1883">
          <cell r="A1883">
            <v>103008</v>
          </cell>
          <cell r="B1883" t="str">
            <v>North Shore Long Island Jewish Hospital System</v>
          </cell>
          <cell r="C1883" t="str">
            <v>B</v>
          </cell>
          <cell r="D1883" t="str">
            <v>B</v>
          </cell>
          <cell r="E1883" t="str">
            <v>C</v>
          </cell>
        </row>
        <row r="1884">
          <cell r="A1884">
            <v>102926</v>
          </cell>
          <cell r="B1884" t="str">
            <v>North Shore Long Island Jewish Hospital System - Southside Hospital</v>
          </cell>
          <cell r="C1884" t="str">
            <v>B</v>
          </cell>
          <cell r="D1884" t="str">
            <v>B</v>
          </cell>
          <cell r="E1884" t="str">
            <v>B</v>
          </cell>
        </row>
        <row r="1885">
          <cell r="A1885">
            <v>104748</v>
          </cell>
          <cell r="B1885" t="str">
            <v>Columbia St Marys Hospital Milwaukee</v>
          </cell>
          <cell r="C1885" t="str">
            <v>C</v>
          </cell>
          <cell r="D1885" t="str">
            <v>C</v>
          </cell>
          <cell r="E1885" t="str">
            <v>C</v>
          </cell>
        </row>
        <row r="1886">
          <cell r="A1886">
            <v>103756</v>
          </cell>
          <cell r="B1886" t="str">
            <v>Penn State Milton S. Hershey Medical Center</v>
          </cell>
          <cell r="C1886" t="str">
            <v>C</v>
          </cell>
          <cell r="D1886" t="str">
            <v>C</v>
          </cell>
          <cell r="E1886" t="str">
            <v>C</v>
          </cell>
        </row>
        <row r="1887">
          <cell r="A1887">
            <v>103890</v>
          </cell>
          <cell r="B1887" t="str">
            <v>Beaufort Memorial Hospital</v>
          </cell>
          <cell r="C1887" t="str">
            <v>C</v>
          </cell>
          <cell r="D1887" t="str">
            <v>C</v>
          </cell>
          <cell r="E1887" t="str">
            <v>Unknown</v>
          </cell>
        </row>
        <row r="1888">
          <cell r="A1888">
            <v>104096</v>
          </cell>
          <cell r="B1888" t="str">
            <v>Baylor University Medical Center</v>
          </cell>
          <cell r="C1888" t="str">
            <v>C</v>
          </cell>
          <cell r="D1888" t="str">
            <v>C</v>
          </cell>
          <cell r="E1888" t="str">
            <v>B</v>
          </cell>
        </row>
        <row r="1889">
          <cell r="A1889">
            <v>103108</v>
          </cell>
          <cell r="B1889" t="str">
            <v>Wayne Memorial Hospital</v>
          </cell>
          <cell r="C1889" t="str">
            <v>C</v>
          </cell>
          <cell r="D1889" t="str">
            <v>C</v>
          </cell>
          <cell r="E1889" t="str">
            <v>C</v>
          </cell>
        </row>
        <row r="1890">
          <cell r="A1890">
            <v>103316</v>
          </cell>
          <cell r="B1890" t="str">
            <v>Lake Health TriPoint Medical Center</v>
          </cell>
          <cell r="C1890" t="str">
            <v>B</v>
          </cell>
          <cell r="D1890" t="str">
            <v>B</v>
          </cell>
          <cell r="E1890" t="str">
            <v>C</v>
          </cell>
        </row>
        <row r="1891">
          <cell r="A1891">
            <v>102759</v>
          </cell>
          <cell r="B1891" t="str">
            <v>Cheshire Medical Center</v>
          </cell>
          <cell r="C1891" t="str">
            <v>C</v>
          </cell>
          <cell r="D1891" t="str">
            <v>C</v>
          </cell>
          <cell r="E1891" t="str">
            <v>C</v>
          </cell>
        </row>
        <row r="1892">
          <cell r="A1892">
            <v>101021</v>
          </cell>
          <cell r="B1892" t="str">
            <v>DeKalb Medical Center</v>
          </cell>
          <cell r="C1892" t="str">
            <v>B</v>
          </cell>
          <cell r="D1892" t="str">
            <v>B</v>
          </cell>
          <cell r="E1892" t="str">
            <v>B</v>
          </cell>
        </row>
        <row r="1893">
          <cell r="A1893">
            <v>104191</v>
          </cell>
          <cell r="B1893" t="str">
            <v>Hendrick Health System</v>
          </cell>
          <cell r="C1893" t="str">
            <v>B</v>
          </cell>
          <cell r="D1893" t="str">
            <v>B</v>
          </cell>
          <cell r="E1893" t="str">
            <v>B</v>
          </cell>
        </row>
        <row r="1894">
          <cell r="A1894">
            <v>103022</v>
          </cell>
          <cell r="B1894" t="str">
            <v>Rome Memorial Hospital</v>
          </cell>
          <cell r="C1894" t="str">
            <v>B</v>
          </cell>
          <cell r="D1894" t="str">
            <v>C</v>
          </cell>
          <cell r="E1894" t="str">
            <v>C</v>
          </cell>
        </row>
        <row r="1895">
          <cell r="A1895">
            <v>101771</v>
          </cell>
          <cell r="B1895" t="str">
            <v>University of Louisville Hospital | James Graham Brown Cancer Center</v>
          </cell>
          <cell r="C1895" t="str">
            <v>C</v>
          </cell>
          <cell r="D1895" t="str">
            <v>B</v>
          </cell>
          <cell r="E1895" t="str">
            <v>Grade Pending</v>
          </cell>
        </row>
        <row r="1896">
          <cell r="A1896">
            <v>100934</v>
          </cell>
          <cell r="B1896" t="str">
            <v>Jupiter Medical Center</v>
          </cell>
          <cell r="C1896" t="str">
            <v>B</v>
          </cell>
          <cell r="D1896" t="str">
            <v>A</v>
          </cell>
          <cell r="E1896" t="str">
            <v>B</v>
          </cell>
        </row>
        <row r="1897">
          <cell r="A1897">
            <v>102248</v>
          </cell>
          <cell r="B1897" t="str">
            <v>Douglas County Hospital</v>
          </cell>
          <cell r="C1897" t="str">
            <v>C</v>
          </cell>
          <cell r="D1897" t="str">
            <v>C</v>
          </cell>
          <cell r="E1897" t="str">
            <v>C</v>
          </cell>
        </row>
        <row r="1898">
          <cell r="A1898">
            <v>103020</v>
          </cell>
          <cell r="B1898" t="str">
            <v>Lewis County General Hospital</v>
          </cell>
          <cell r="C1898" t="str">
            <v>C</v>
          </cell>
          <cell r="D1898" t="str">
            <v>C</v>
          </cell>
          <cell r="E1898" t="str">
            <v>Unknown</v>
          </cell>
        </row>
        <row r="1899">
          <cell r="A1899">
            <v>102641</v>
          </cell>
          <cell r="B1899" t="str">
            <v>Alegent Health Bergan Mercy Medical Center</v>
          </cell>
          <cell r="C1899" t="str">
            <v>A</v>
          </cell>
          <cell r="D1899" t="str">
            <v>A</v>
          </cell>
          <cell r="E1899" t="str">
            <v>A</v>
          </cell>
        </row>
        <row r="1900">
          <cell r="A1900">
            <v>104265</v>
          </cell>
          <cell r="B1900" t="str">
            <v>Baylor Regional Medical Center at Grapevine</v>
          </cell>
          <cell r="C1900" t="str">
            <v>B</v>
          </cell>
          <cell r="D1900" t="str">
            <v>B</v>
          </cell>
          <cell r="E1900" t="str">
            <v>C</v>
          </cell>
        </row>
        <row r="1901">
          <cell r="A1901">
            <v>100126</v>
          </cell>
          <cell r="B1901" t="str">
            <v>Tucson Medical Center</v>
          </cell>
          <cell r="C1901" t="str">
            <v>D</v>
          </cell>
          <cell r="D1901" t="str">
            <v>D</v>
          </cell>
          <cell r="E1901" t="str">
            <v>C</v>
          </cell>
        </row>
        <row r="1902">
          <cell r="A1902">
            <v>100090</v>
          </cell>
          <cell r="B1902" t="str">
            <v>SPRINGHILL MEMORIAL HOSPITAL</v>
          </cell>
          <cell r="C1902" t="str">
            <v>C</v>
          </cell>
          <cell r="D1902" t="str">
            <v>C</v>
          </cell>
          <cell r="E1902" t="str">
            <v>B</v>
          </cell>
        </row>
        <row r="1903">
          <cell r="A1903">
            <v>100822</v>
          </cell>
          <cell r="B1903" t="str">
            <v>Highlands Regional Medical Center</v>
          </cell>
          <cell r="C1903" t="str">
            <v>C</v>
          </cell>
          <cell r="D1903" t="e">
            <v>#N/A</v>
          </cell>
          <cell r="E1903" t="e">
            <v>#N/A</v>
          </cell>
        </row>
        <row r="1904">
          <cell r="A1904">
            <v>102384</v>
          </cell>
          <cell r="B1904" t="str">
            <v>Singing River Health System</v>
          </cell>
          <cell r="C1904" t="str">
            <v>C</v>
          </cell>
          <cell r="D1904" t="str">
            <v>B</v>
          </cell>
          <cell r="E1904" t="str">
            <v>C</v>
          </cell>
        </row>
        <row r="1905">
          <cell r="A1905">
            <v>103967</v>
          </cell>
          <cell r="B1905" t="str">
            <v>Cumberland Medical Center</v>
          </cell>
          <cell r="C1905" t="str">
            <v>C</v>
          </cell>
          <cell r="D1905" t="str">
            <v>C</v>
          </cell>
          <cell r="E1905" t="str">
            <v>C</v>
          </cell>
        </row>
        <row r="1906">
          <cell r="A1906">
            <v>103070</v>
          </cell>
          <cell r="B1906" t="str">
            <v>St. Joseph's Hospital of Bethpage</v>
          </cell>
          <cell r="C1906" t="str">
            <v>C</v>
          </cell>
          <cell r="D1906" t="str">
            <v>C</v>
          </cell>
          <cell r="E1906" t="str">
            <v>B</v>
          </cell>
        </row>
        <row r="1907">
          <cell r="A1907">
            <v>103268</v>
          </cell>
          <cell r="B1907" t="str">
            <v>Wood County Hospital</v>
          </cell>
          <cell r="C1907" t="str">
            <v>C</v>
          </cell>
          <cell r="D1907" t="str">
            <v>C</v>
          </cell>
          <cell r="E1907" t="str">
            <v>Unknown</v>
          </cell>
        </row>
        <row r="1908">
          <cell r="A1908">
            <v>101767</v>
          </cell>
          <cell r="B1908" t="str">
            <v>Lake Cumberland Regional Hospital</v>
          </cell>
          <cell r="C1908" t="str">
            <v>C</v>
          </cell>
          <cell r="D1908" t="str">
            <v>C</v>
          </cell>
          <cell r="E1908" t="str">
            <v>C</v>
          </cell>
        </row>
        <row r="1909">
          <cell r="A1909">
            <v>102187</v>
          </cell>
          <cell r="B1909" t="str">
            <v>MidMichigan Medical Center-Midland</v>
          </cell>
          <cell r="C1909" t="str">
            <v>C</v>
          </cell>
          <cell r="D1909" t="str">
            <v>C</v>
          </cell>
          <cell r="E1909" t="str">
            <v>B</v>
          </cell>
        </row>
        <row r="1910">
          <cell r="A1910">
            <v>103358</v>
          </cell>
          <cell r="B1910" t="str">
            <v>Salem Community Hospital</v>
          </cell>
          <cell r="C1910" t="str">
            <v>C</v>
          </cell>
          <cell r="D1910" t="str">
            <v>C</v>
          </cell>
          <cell r="E1910" t="str">
            <v>C</v>
          </cell>
        </row>
        <row r="1911">
          <cell r="A1911">
            <v>103761</v>
          </cell>
          <cell r="B1911" t="str">
            <v>Forbes Regional Hospital</v>
          </cell>
          <cell r="C1911" t="str">
            <v>B</v>
          </cell>
          <cell r="D1911" t="str">
            <v>A</v>
          </cell>
          <cell r="E1911" t="str">
            <v>B</v>
          </cell>
        </row>
        <row r="1912">
          <cell r="A1912">
            <v>104192</v>
          </cell>
          <cell r="B1912" t="str">
            <v>Baptist St. Anthony's Health System</v>
          </cell>
          <cell r="C1912" t="str">
            <v>D</v>
          </cell>
          <cell r="D1912" t="str">
            <v>D</v>
          </cell>
          <cell r="E1912" t="str">
            <v>C</v>
          </cell>
        </row>
        <row r="1913">
          <cell r="A1913">
            <v>106776</v>
          </cell>
          <cell r="B1913" t="str">
            <v>Fremont Medical Center</v>
          </cell>
          <cell r="C1913" t="e">
            <v>#N/A</v>
          </cell>
          <cell r="D1913" t="e">
            <v>#N/A</v>
          </cell>
          <cell r="E1913" t="e">
            <v>#N/A</v>
          </cell>
        </row>
        <row r="1914">
          <cell r="A1914">
            <v>100370</v>
          </cell>
          <cell r="B1914" t="str">
            <v>Rideout Memorial Hospital</v>
          </cell>
          <cell r="C1914" t="str">
            <v>C</v>
          </cell>
          <cell r="D1914" t="str">
            <v>C</v>
          </cell>
          <cell r="E1914" t="str">
            <v>C</v>
          </cell>
        </row>
        <row r="1915">
          <cell r="A1915">
            <v>104509</v>
          </cell>
          <cell r="B1915" t="str">
            <v>University of Virginia Medical Center</v>
          </cell>
          <cell r="C1915" t="str">
            <v>D</v>
          </cell>
          <cell r="D1915" t="str">
            <v>D</v>
          </cell>
          <cell r="E1915" t="str">
            <v>Grade Pending</v>
          </cell>
        </row>
        <row r="1916">
          <cell r="A1916">
            <v>100916</v>
          </cell>
          <cell r="B1916" t="str">
            <v>ORANGE PARK MEDICAL CENTER INC</v>
          </cell>
          <cell r="C1916" t="str">
            <v>A</v>
          </cell>
          <cell r="D1916" t="str">
            <v>A</v>
          </cell>
          <cell r="E1916" t="str">
            <v>B</v>
          </cell>
        </row>
        <row r="1917">
          <cell r="A1917">
            <v>100250</v>
          </cell>
          <cell r="B1917" t="str">
            <v>Saline Memorial Hospital</v>
          </cell>
          <cell r="C1917" t="str">
            <v>C</v>
          </cell>
          <cell r="D1917" t="str">
            <v>C</v>
          </cell>
          <cell r="E1917" t="str">
            <v>C</v>
          </cell>
        </row>
        <row r="1918">
          <cell r="A1918">
            <v>101707</v>
          </cell>
          <cell r="B1918" t="str">
            <v>Saint Joseph Hospital</v>
          </cell>
          <cell r="C1918" t="e">
            <v>#N/A</v>
          </cell>
          <cell r="D1918" t="str">
            <v>C</v>
          </cell>
          <cell r="E1918" t="str">
            <v>C</v>
          </cell>
        </row>
        <row r="1919">
          <cell r="A1919">
            <v>108020</v>
          </cell>
          <cell r="B1919" t="str">
            <v>Village Hospital</v>
          </cell>
          <cell r="C1919" t="str">
            <v>C</v>
          </cell>
          <cell r="D1919" t="str">
            <v>C</v>
          </cell>
          <cell r="E1919" t="str">
            <v>A</v>
          </cell>
        </row>
        <row r="1920">
          <cell r="A1920">
            <v>104176</v>
          </cell>
          <cell r="B1920" t="str">
            <v>ST LUKES EPISCOPAL HOSPITAL</v>
          </cell>
          <cell r="C1920" t="str">
            <v>C</v>
          </cell>
          <cell r="D1920" t="str">
            <v>C</v>
          </cell>
          <cell r="E1920" t="str">
            <v>C</v>
          </cell>
        </row>
        <row r="1921">
          <cell r="A1921">
            <v>104693</v>
          </cell>
          <cell r="B1921" t="str">
            <v>Camden-Clark Memorial Hospital</v>
          </cell>
          <cell r="C1921" t="str">
            <v>C</v>
          </cell>
          <cell r="D1921" t="str">
            <v>C</v>
          </cell>
          <cell r="E1921" t="str">
            <v>B</v>
          </cell>
        </row>
        <row r="1922">
          <cell r="A1922">
            <v>103867</v>
          </cell>
          <cell r="B1922" t="str">
            <v>Georgetown Memorial Hospital</v>
          </cell>
          <cell r="C1922" t="str">
            <v>C</v>
          </cell>
          <cell r="D1922" t="str">
            <v>B</v>
          </cell>
          <cell r="E1922" t="str">
            <v>B</v>
          </cell>
        </row>
        <row r="1923">
          <cell r="A1923">
            <v>102235</v>
          </cell>
          <cell r="B1923" t="str">
            <v>Olmsted Medical Center</v>
          </cell>
          <cell r="C1923" t="str">
            <v>D</v>
          </cell>
          <cell r="D1923" t="str">
            <v>C</v>
          </cell>
          <cell r="E1923" t="str">
            <v>C</v>
          </cell>
        </row>
        <row r="1924">
          <cell r="A1924">
            <v>102590</v>
          </cell>
          <cell r="B1924" t="str">
            <v>Kalispell Regional Medical Center</v>
          </cell>
          <cell r="C1924" t="str">
            <v>B</v>
          </cell>
          <cell r="D1924" t="str">
            <v>B</v>
          </cell>
          <cell r="E1924" t="str">
            <v>B</v>
          </cell>
        </row>
        <row r="1925">
          <cell r="A1925">
            <v>101116</v>
          </cell>
          <cell r="B1925" t="str">
            <v>Kuakini Medical Center</v>
          </cell>
          <cell r="C1925" t="str">
            <v>C</v>
          </cell>
          <cell r="D1925" t="str">
            <v>C</v>
          </cell>
          <cell r="E1925" t="str">
            <v>Grade Pending</v>
          </cell>
        </row>
        <row r="1926">
          <cell r="A1926">
            <v>100796</v>
          </cell>
          <cell r="B1926" t="str">
            <v>Lee Memorial Hospital</v>
          </cell>
          <cell r="C1926" t="str">
            <v>D</v>
          </cell>
          <cell r="D1926" t="str">
            <v>C</v>
          </cell>
          <cell r="E1926" t="str">
            <v>C</v>
          </cell>
        </row>
        <row r="1927">
          <cell r="A1927">
            <v>101748</v>
          </cell>
          <cell r="B1927" t="str">
            <v>Baptist Regional Medical Center</v>
          </cell>
          <cell r="C1927" t="str">
            <v>B</v>
          </cell>
          <cell r="D1927" t="str">
            <v>B</v>
          </cell>
          <cell r="E1927" t="str">
            <v>A</v>
          </cell>
        </row>
        <row r="1928">
          <cell r="A1928">
            <v>100784</v>
          </cell>
          <cell r="B1928" t="str">
            <v>Sibley Memorial Hospital</v>
          </cell>
          <cell r="C1928" t="str">
            <v>A</v>
          </cell>
          <cell r="D1928" t="str">
            <v>A</v>
          </cell>
          <cell r="E1928" t="str">
            <v>A</v>
          </cell>
        </row>
        <row r="1929">
          <cell r="A1929">
            <v>100075</v>
          </cell>
          <cell r="B1929" t="str">
            <v>Mobile Infirmary Medical Center</v>
          </cell>
          <cell r="C1929" t="str">
            <v>C</v>
          </cell>
          <cell r="D1929" t="str">
            <v>C</v>
          </cell>
          <cell r="E1929" t="str">
            <v>C</v>
          </cell>
        </row>
        <row r="1930">
          <cell r="A1930">
            <v>102159</v>
          </cell>
          <cell r="B1930" t="str">
            <v>Hurley Medical Center</v>
          </cell>
          <cell r="C1930" t="str">
            <v>B</v>
          </cell>
          <cell r="D1930" t="str">
            <v>B</v>
          </cell>
          <cell r="E1930" t="str">
            <v>B</v>
          </cell>
        </row>
        <row r="1931">
          <cell r="A1931">
            <v>103703</v>
          </cell>
          <cell r="B1931" t="str">
            <v>Westmoreland Hospital</v>
          </cell>
          <cell r="C1931" t="str">
            <v>C</v>
          </cell>
          <cell r="D1931" t="str">
            <v>C</v>
          </cell>
          <cell r="E1931" t="str">
            <v>B</v>
          </cell>
        </row>
        <row r="1932">
          <cell r="A1932">
            <v>102862</v>
          </cell>
          <cell r="B1932" t="str">
            <v>Holy Cross Hospital</v>
          </cell>
          <cell r="C1932" t="str">
            <v>C</v>
          </cell>
          <cell r="D1932" t="str">
            <v>C</v>
          </cell>
          <cell r="E1932" t="str">
            <v>B</v>
          </cell>
        </row>
        <row r="1933">
          <cell r="A1933">
            <v>101754</v>
          </cell>
          <cell r="B1933" t="str">
            <v>Georgetown Community Hospital</v>
          </cell>
          <cell r="C1933" t="str">
            <v>C</v>
          </cell>
          <cell r="D1933" t="str">
            <v>C</v>
          </cell>
          <cell r="E1933" t="str">
            <v>C</v>
          </cell>
        </row>
        <row r="1934">
          <cell r="A1934">
            <v>101134</v>
          </cell>
          <cell r="B1934" t="str">
            <v>Saint Alphonsus Regional Medical Center</v>
          </cell>
          <cell r="C1934" t="str">
            <v>C</v>
          </cell>
          <cell r="D1934" t="str">
            <v>C</v>
          </cell>
          <cell r="E1934" t="str">
            <v>C</v>
          </cell>
        </row>
        <row r="1935">
          <cell r="A1935">
            <v>102195</v>
          </cell>
          <cell r="B1935" t="str">
            <v>Garden City Hospital</v>
          </cell>
          <cell r="C1935" t="str">
            <v>C</v>
          </cell>
          <cell r="D1935" t="str">
            <v>C</v>
          </cell>
          <cell r="E1935" t="str">
            <v>A</v>
          </cell>
        </row>
        <row r="1936">
          <cell r="A1936">
            <v>100051</v>
          </cell>
          <cell r="B1936" t="str">
            <v>Regional Medical Center of Anniston</v>
          </cell>
          <cell r="C1936" t="str">
            <v>C</v>
          </cell>
          <cell r="D1936" t="str">
            <v>C</v>
          </cell>
          <cell r="E1936" t="str">
            <v>Grade Pending</v>
          </cell>
        </row>
        <row r="1937">
          <cell r="A1937">
            <v>102734</v>
          </cell>
          <cell r="B1937" t="str">
            <v>Valley Hospital Medical Center</v>
          </cell>
          <cell r="C1937" t="str">
            <v>C</v>
          </cell>
          <cell r="D1937" t="str">
            <v>C</v>
          </cell>
          <cell r="E1937" t="str">
            <v>A</v>
          </cell>
        </row>
        <row r="1938">
          <cell r="A1938">
            <v>101830</v>
          </cell>
          <cell r="B1938" t="str">
            <v>CHRISTUS Schumpert Health System</v>
          </cell>
          <cell r="C1938" t="str">
            <v>C</v>
          </cell>
          <cell r="D1938" t="str">
            <v>C</v>
          </cell>
          <cell r="E1938" t="str">
            <v>C</v>
          </cell>
        </row>
        <row r="1939">
          <cell r="A1939">
            <v>101140</v>
          </cell>
          <cell r="B1939" t="str">
            <v>Portneuf Medical Center</v>
          </cell>
          <cell r="C1939" t="str">
            <v>C</v>
          </cell>
          <cell r="D1939" t="str">
            <v>B</v>
          </cell>
          <cell r="E1939" t="str">
            <v>B</v>
          </cell>
        </row>
        <row r="1940">
          <cell r="A1940">
            <v>101084</v>
          </cell>
          <cell r="B1940" t="str">
            <v>DeKalb Medical at Hillandale</v>
          </cell>
          <cell r="C1940" t="str">
            <v>C</v>
          </cell>
          <cell r="D1940" t="str">
            <v>A</v>
          </cell>
          <cell r="E1940" t="str">
            <v>A</v>
          </cell>
        </row>
        <row r="1941">
          <cell r="A1941">
            <v>100066</v>
          </cell>
          <cell r="B1941" t="str">
            <v>Thomas Hospital</v>
          </cell>
          <cell r="C1941" t="str">
            <v>C</v>
          </cell>
          <cell r="D1941" t="str">
            <v>B</v>
          </cell>
          <cell r="E1941" t="str">
            <v>C</v>
          </cell>
        </row>
        <row r="1942">
          <cell r="A1942">
            <v>104451</v>
          </cell>
          <cell r="B1942" t="str">
            <v>University of Utah Health Care - Hospital and Clinics</v>
          </cell>
          <cell r="C1942" t="str">
            <v>C</v>
          </cell>
          <cell r="D1942" t="str">
            <v>C</v>
          </cell>
          <cell r="E1942" t="str">
            <v>C</v>
          </cell>
        </row>
        <row r="1943">
          <cell r="A1943">
            <v>101743</v>
          </cell>
          <cell r="B1943" t="str">
            <v>University of Kentucky Albert B. Chandler Hospital</v>
          </cell>
          <cell r="C1943" t="str">
            <v>C</v>
          </cell>
          <cell r="D1943" t="str">
            <v>C</v>
          </cell>
          <cell r="E1943" t="str">
            <v>Grade Pending</v>
          </cell>
        </row>
        <row r="1944">
          <cell r="A1944">
            <v>101250</v>
          </cell>
          <cell r="B1944" t="str">
            <v>St. Elizabeths Hospital of Belleville</v>
          </cell>
          <cell r="C1944" t="str">
            <v>C</v>
          </cell>
          <cell r="D1944" t="str">
            <v>C</v>
          </cell>
          <cell r="E1944" t="str">
            <v>C</v>
          </cell>
        </row>
        <row r="1945">
          <cell r="A1945">
            <v>104220</v>
          </cell>
          <cell r="B1945" t="str">
            <v>Hunt Regional Medical Center of Greenville</v>
          </cell>
          <cell r="C1945" t="str">
            <v>C</v>
          </cell>
          <cell r="D1945" t="str">
            <v>A</v>
          </cell>
          <cell r="E1945" t="str">
            <v>B</v>
          </cell>
        </row>
        <row r="1946">
          <cell r="A1946">
            <v>104275</v>
          </cell>
          <cell r="B1946" t="str">
            <v>Lake Granbury Medical Center</v>
          </cell>
          <cell r="C1946" t="str">
            <v>C</v>
          </cell>
          <cell r="D1946" t="str">
            <v>B</v>
          </cell>
          <cell r="E1946" t="str">
            <v>A</v>
          </cell>
        </row>
        <row r="1947">
          <cell r="A1947">
            <v>102833</v>
          </cell>
          <cell r="B1947" t="str">
            <v>East Orange General Hospital</v>
          </cell>
          <cell r="C1947" t="str">
            <v>C</v>
          </cell>
          <cell r="D1947" t="str">
            <v>C</v>
          </cell>
          <cell r="E1947" t="str">
            <v>B</v>
          </cell>
        </row>
        <row r="1948">
          <cell r="A1948">
            <v>102389</v>
          </cell>
          <cell r="B1948" t="str">
            <v>St. Dominic-Jackson Memorial Hospital</v>
          </cell>
          <cell r="C1948" t="str">
            <v>C</v>
          </cell>
          <cell r="D1948" t="str">
            <v>C</v>
          </cell>
          <cell r="E1948" t="str">
            <v>C</v>
          </cell>
        </row>
        <row r="1949">
          <cell r="A1949">
            <v>100108</v>
          </cell>
          <cell r="B1949" t="str">
            <v>Providence Alaska Medical Center</v>
          </cell>
          <cell r="C1949" t="str">
            <v>C</v>
          </cell>
          <cell r="D1949" t="str">
            <v>B</v>
          </cell>
          <cell r="E1949" t="str">
            <v>C</v>
          </cell>
        </row>
        <row r="1950">
          <cell r="A1950">
            <v>101044</v>
          </cell>
          <cell r="B1950" t="str">
            <v>South Georgia Medical Center</v>
          </cell>
          <cell r="C1950" t="str">
            <v>B</v>
          </cell>
          <cell r="D1950" t="str">
            <v>C</v>
          </cell>
          <cell r="E1950" t="str">
            <v>C</v>
          </cell>
        </row>
        <row r="1951">
          <cell r="A1951">
            <v>104610</v>
          </cell>
          <cell r="B1951" t="str">
            <v>St. Joseph Hospital of Bellingham</v>
          </cell>
          <cell r="C1951" t="str">
            <v>C</v>
          </cell>
          <cell r="D1951" t="e">
            <v>#N/A</v>
          </cell>
          <cell r="E1951" t="str">
            <v>C</v>
          </cell>
        </row>
        <row r="1952">
          <cell r="A1952">
            <v>100344</v>
          </cell>
          <cell r="B1952" t="str">
            <v>San Antonio Community Hospital</v>
          </cell>
          <cell r="C1952" t="str">
            <v>A</v>
          </cell>
          <cell r="D1952" t="str">
            <v>A</v>
          </cell>
          <cell r="E1952" t="str">
            <v>A</v>
          </cell>
        </row>
        <row r="1953">
          <cell r="A1953">
            <v>104612</v>
          </cell>
          <cell r="B1953" t="str">
            <v>Samaritan Hospital of Moses Lake</v>
          </cell>
          <cell r="C1953" t="str">
            <v>C</v>
          </cell>
          <cell r="D1953" t="str">
            <v>C</v>
          </cell>
          <cell r="E1953" t="str">
            <v>Unknown</v>
          </cell>
        </row>
        <row r="1954">
          <cell r="A1954">
            <v>100753</v>
          </cell>
          <cell r="B1954" t="str">
            <v>Rockville General Hospital</v>
          </cell>
          <cell r="C1954" t="str">
            <v>C</v>
          </cell>
          <cell r="D1954" t="str">
            <v>A</v>
          </cell>
          <cell r="E1954" t="str">
            <v>C</v>
          </cell>
        </row>
        <row r="1955">
          <cell r="A1955">
            <v>103059</v>
          </cell>
          <cell r="B1955" t="str">
            <v>Corning Hospital</v>
          </cell>
          <cell r="C1955" t="str">
            <v>D</v>
          </cell>
          <cell r="D1955" t="str">
            <v>D</v>
          </cell>
          <cell r="E1955" t="str">
            <v>Unknown</v>
          </cell>
        </row>
        <row r="1956">
          <cell r="A1956">
            <v>100262</v>
          </cell>
          <cell r="B1956" t="str">
            <v>St. Vincent Medical Center-North</v>
          </cell>
          <cell r="C1956" t="str">
            <v>C</v>
          </cell>
          <cell r="D1956" t="str">
            <v>C</v>
          </cell>
          <cell r="E1956" t="str">
            <v>C</v>
          </cell>
        </row>
        <row r="1957">
          <cell r="A1957">
            <v>101340</v>
          </cell>
          <cell r="B1957" t="str">
            <v>Franciscan St. Margaret Health - Hammond</v>
          </cell>
          <cell r="C1957" t="e">
            <v>#N/A</v>
          </cell>
          <cell r="D1957" t="e">
            <v>#N/A</v>
          </cell>
          <cell r="E1957" t="e">
            <v>#N/A</v>
          </cell>
        </row>
        <row r="1958">
          <cell r="A1958">
            <v>100717</v>
          </cell>
          <cell r="B1958" t="str">
            <v>Exempla Good Samaritan Medical Center</v>
          </cell>
          <cell r="C1958" t="str">
            <v>A</v>
          </cell>
          <cell r="D1958" t="str">
            <v>A</v>
          </cell>
          <cell r="E1958" t="str">
            <v>B</v>
          </cell>
        </row>
        <row r="1959">
          <cell r="A1959">
            <v>100688</v>
          </cell>
          <cell r="B1959" t="str">
            <v>Memorial Hospital</v>
          </cell>
          <cell r="C1959" t="str">
            <v>C</v>
          </cell>
          <cell r="D1959" t="str">
            <v>C</v>
          </cell>
          <cell r="E1959" t="str">
            <v>C</v>
          </cell>
        </row>
        <row r="1960">
          <cell r="A1960">
            <v>104677</v>
          </cell>
          <cell r="B1960" t="str">
            <v>Charleston Area Medical Center</v>
          </cell>
          <cell r="C1960" t="str">
            <v>C</v>
          </cell>
          <cell r="D1960" t="str">
            <v>C</v>
          </cell>
          <cell r="E1960" t="str">
            <v>C</v>
          </cell>
        </row>
        <row r="1961">
          <cell r="A1961">
            <v>103892</v>
          </cell>
          <cell r="B1961" t="str">
            <v>Clarendon Memorial Hospital</v>
          </cell>
          <cell r="C1961" t="str">
            <v>D</v>
          </cell>
          <cell r="D1961" t="str">
            <v>F</v>
          </cell>
          <cell r="E1961" t="str">
            <v>Unknown</v>
          </cell>
        </row>
        <row r="1962">
          <cell r="A1962">
            <v>105797</v>
          </cell>
          <cell r="B1962" t="str">
            <v>Norton Suburban Hospital</v>
          </cell>
          <cell r="C1962" t="str">
            <v>C</v>
          </cell>
          <cell r="D1962" t="str">
            <v>C</v>
          </cell>
          <cell r="E1962" t="str">
            <v>Unknown</v>
          </cell>
        </row>
        <row r="1963">
          <cell r="A1963">
            <v>209085</v>
          </cell>
          <cell r="B1963" t="str">
            <v>Parkridge East Hospital</v>
          </cell>
          <cell r="C1963" t="str">
            <v>B</v>
          </cell>
          <cell r="D1963" t="str">
            <v>B</v>
          </cell>
          <cell r="E1963" t="str">
            <v>Unknown</v>
          </cell>
        </row>
        <row r="1964">
          <cell r="A1964">
            <v>102588</v>
          </cell>
          <cell r="B1964" t="str">
            <v>Northern Montana Hospital</v>
          </cell>
          <cell r="C1964" t="e">
            <v>#N/A</v>
          </cell>
          <cell r="D1964" t="str">
            <v>A</v>
          </cell>
          <cell r="E1964" t="str">
            <v>B</v>
          </cell>
        </row>
        <row r="1965">
          <cell r="A1965">
            <v>100110</v>
          </cell>
          <cell r="B1965" t="str">
            <v>Mat-Su Regional Medical Center</v>
          </cell>
          <cell r="C1965" t="str">
            <v>C</v>
          </cell>
          <cell r="D1965" t="e">
            <v>#N/A</v>
          </cell>
          <cell r="E1965" t="e">
            <v>#N/A</v>
          </cell>
        </row>
        <row r="1966">
          <cell r="A1966">
            <v>103555</v>
          </cell>
          <cell r="B1966" t="str">
            <v>OREGON HEALTH &amp; SCIENCE UNIVERSITY HOSPITALS AND CLINICS</v>
          </cell>
          <cell r="C1966" t="str">
            <v>C</v>
          </cell>
          <cell r="D1966" t="str">
            <v>C</v>
          </cell>
          <cell r="E1966" t="str">
            <v>C</v>
          </cell>
        </row>
        <row r="1967">
          <cell r="A1967">
            <v>101757</v>
          </cell>
          <cell r="B1967" t="str">
            <v>Western Baptist Hospital</v>
          </cell>
          <cell r="C1967" t="str">
            <v>C</v>
          </cell>
          <cell r="D1967" t="str">
            <v>C</v>
          </cell>
          <cell r="E1967" t="str">
            <v>C</v>
          </cell>
        </row>
        <row r="1968">
          <cell r="A1968">
            <v>104030</v>
          </cell>
          <cell r="B1968" t="str">
            <v>Henry County Medical Center</v>
          </cell>
          <cell r="C1968" t="str">
            <v>C</v>
          </cell>
          <cell r="D1968" t="str">
            <v>D</v>
          </cell>
          <cell r="E1968" t="str">
            <v>C</v>
          </cell>
        </row>
        <row r="1969">
          <cell r="A1969">
            <v>102585</v>
          </cell>
          <cell r="B1969" t="str">
            <v>St. James Healthcare</v>
          </cell>
          <cell r="C1969" t="str">
            <v>B</v>
          </cell>
          <cell r="D1969" t="str">
            <v>B</v>
          </cell>
          <cell r="E1969" t="str">
            <v>B</v>
          </cell>
        </row>
        <row r="1970">
          <cell r="A1970">
            <v>100221</v>
          </cell>
          <cell r="B1970" t="str">
            <v>St. Bernards Medical Center</v>
          </cell>
          <cell r="C1970" t="str">
            <v>C</v>
          </cell>
          <cell r="D1970" t="str">
            <v>C</v>
          </cell>
          <cell r="E1970" t="str">
            <v>C</v>
          </cell>
        </row>
        <row r="1971">
          <cell r="A1971">
            <v>103380</v>
          </cell>
          <cell r="B1971" t="str">
            <v>Mercy St. Anne Hospital</v>
          </cell>
          <cell r="C1971" t="str">
            <v>B</v>
          </cell>
          <cell r="D1971" t="str">
            <v>A</v>
          </cell>
          <cell r="E1971" t="str">
            <v>A</v>
          </cell>
        </row>
        <row r="1972">
          <cell r="A1972">
            <v>103269</v>
          </cell>
          <cell r="B1972" t="str">
            <v>Joint Township District Memorial Hospital</v>
          </cell>
          <cell r="C1972" t="str">
            <v>C</v>
          </cell>
          <cell r="D1972" t="str">
            <v>B</v>
          </cell>
          <cell r="E1972" t="str">
            <v>Unknown</v>
          </cell>
        </row>
        <row r="1973">
          <cell r="A1973">
            <v>101030</v>
          </cell>
          <cell r="B1973" t="str">
            <v>Rockdale Medical Center</v>
          </cell>
          <cell r="C1973" t="str">
            <v>C</v>
          </cell>
          <cell r="D1973" t="str">
            <v>B</v>
          </cell>
          <cell r="E1973" t="str">
            <v>C</v>
          </cell>
        </row>
        <row r="1974">
          <cell r="A1974">
            <v>100247</v>
          </cell>
          <cell r="B1974" t="str">
            <v>National Park Medical Center</v>
          </cell>
          <cell r="C1974" t="str">
            <v>C</v>
          </cell>
          <cell r="D1974" t="str">
            <v>C</v>
          </cell>
          <cell r="E1974" t="str">
            <v>C</v>
          </cell>
        </row>
        <row r="1975">
          <cell r="A1975">
            <v>103467</v>
          </cell>
          <cell r="B1975" t="str">
            <v>Midwest Regional Medical Center</v>
          </cell>
          <cell r="C1975" t="str">
            <v>C</v>
          </cell>
          <cell r="D1975" t="str">
            <v>C</v>
          </cell>
          <cell r="E1975" t="str">
            <v>B</v>
          </cell>
        </row>
        <row r="1976">
          <cell r="A1976">
            <v>102755</v>
          </cell>
          <cell r="B1976" t="str">
            <v>Elliot Hospital</v>
          </cell>
          <cell r="C1976" t="str">
            <v>C</v>
          </cell>
          <cell r="D1976" t="str">
            <v>C</v>
          </cell>
          <cell r="E1976" t="str">
            <v>C</v>
          </cell>
        </row>
        <row r="1977">
          <cell r="A1977">
            <v>103552</v>
          </cell>
          <cell r="B1977" t="str">
            <v>ASHLAND COMMUNITY HOSPITAL</v>
          </cell>
          <cell r="C1977" t="str">
            <v>C</v>
          </cell>
          <cell r="D1977" t="str">
            <v>C</v>
          </cell>
          <cell r="E1977" t="str">
            <v>C</v>
          </cell>
        </row>
        <row r="1978">
          <cell r="A1978">
            <v>102758</v>
          </cell>
          <cell r="B1978" t="str">
            <v>Wentworth-Douglass Hospital</v>
          </cell>
          <cell r="C1978" t="str">
            <v>C</v>
          </cell>
          <cell r="D1978" t="str">
            <v>C</v>
          </cell>
          <cell r="E1978" t="str">
            <v>A</v>
          </cell>
        </row>
        <row r="1979">
          <cell r="A1979">
            <v>103749</v>
          </cell>
          <cell r="B1979" t="str">
            <v>Pennsylvania Hospital</v>
          </cell>
          <cell r="C1979" t="str">
            <v>C</v>
          </cell>
          <cell r="D1979" t="str">
            <v>A</v>
          </cell>
          <cell r="E1979" t="str">
            <v>B</v>
          </cell>
        </row>
        <row r="1980">
          <cell r="A1980">
            <v>100492</v>
          </cell>
          <cell r="B1980" t="str">
            <v>Sutter Coast Hospital</v>
          </cell>
          <cell r="C1980" t="str">
            <v>C</v>
          </cell>
          <cell r="D1980" t="str">
            <v>C</v>
          </cell>
          <cell r="E1980" t="str">
            <v>Unknown</v>
          </cell>
        </row>
        <row r="1981">
          <cell r="A1981">
            <v>102934</v>
          </cell>
          <cell r="B1981" t="str">
            <v>Brooklyn Hospital Center</v>
          </cell>
          <cell r="C1981" t="e">
            <v>#N/A</v>
          </cell>
          <cell r="D1981" t="str">
            <v>C</v>
          </cell>
          <cell r="E1981" t="str">
            <v>C</v>
          </cell>
        </row>
        <row r="1982">
          <cell r="A1982">
            <v>102153</v>
          </cell>
          <cell r="B1982" t="str">
            <v>Borgess Medical Center</v>
          </cell>
          <cell r="C1982" t="str">
            <v>C</v>
          </cell>
          <cell r="D1982" t="str">
            <v>B</v>
          </cell>
          <cell r="E1982" t="str">
            <v>C</v>
          </cell>
        </row>
        <row r="1983">
          <cell r="A1983">
            <v>103261</v>
          </cell>
          <cell r="B1983" t="str">
            <v>Jewish Hospital</v>
          </cell>
          <cell r="C1983" t="str">
            <v>C</v>
          </cell>
          <cell r="D1983" t="str">
            <v>C</v>
          </cell>
          <cell r="E1983" t="str">
            <v>B</v>
          </cell>
        </row>
        <row r="1984">
          <cell r="A1984">
            <v>101270</v>
          </cell>
          <cell r="B1984" t="str">
            <v>Illinois Valley Community Hospital</v>
          </cell>
          <cell r="C1984" t="str">
            <v>C</v>
          </cell>
          <cell r="D1984" t="str">
            <v>C</v>
          </cell>
          <cell r="E1984" t="str">
            <v>B</v>
          </cell>
        </row>
        <row r="1985">
          <cell r="A1985">
            <v>101488</v>
          </cell>
          <cell r="B1985" t="str">
            <v>University of Iowa Hospitals and Clinics</v>
          </cell>
          <cell r="C1985" t="str">
            <v>C</v>
          </cell>
          <cell r="D1985" t="str">
            <v>C</v>
          </cell>
          <cell r="E1985" t="str">
            <v>C</v>
          </cell>
        </row>
        <row r="1986">
          <cell r="A1986">
            <v>103473</v>
          </cell>
          <cell r="B1986" t="str">
            <v>Integris Southwest Medical Center</v>
          </cell>
          <cell r="C1986" t="str">
            <v>B</v>
          </cell>
          <cell r="D1986" t="str">
            <v>B</v>
          </cell>
          <cell r="E1986" t="str">
            <v>C</v>
          </cell>
        </row>
        <row r="1987">
          <cell r="A1987">
            <v>102095</v>
          </cell>
          <cell r="B1987" t="str">
            <v>Mercy Health Mercy Campus</v>
          </cell>
          <cell r="C1987" t="str">
            <v>B</v>
          </cell>
          <cell r="D1987" t="str">
            <v>A</v>
          </cell>
          <cell r="E1987" t="str">
            <v>C</v>
          </cell>
        </row>
        <row r="1988">
          <cell r="A1988">
            <v>154416</v>
          </cell>
          <cell r="B1988" t="str">
            <v>HealthPark Medical Center</v>
          </cell>
          <cell r="C1988" t="str">
            <v>D</v>
          </cell>
          <cell r="D1988" t="str">
            <v>C</v>
          </cell>
          <cell r="E1988" t="str">
            <v>C</v>
          </cell>
        </row>
        <row r="1989">
          <cell r="A1989">
            <v>104124</v>
          </cell>
          <cell r="B1989" t="str">
            <v>Brazosport Regional Health System</v>
          </cell>
          <cell r="C1989" t="str">
            <v>C</v>
          </cell>
          <cell r="D1989" t="str">
            <v>C</v>
          </cell>
          <cell r="E1989" t="str">
            <v>C</v>
          </cell>
        </row>
        <row r="1990">
          <cell r="A1990">
            <v>100676</v>
          </cell>
          <cell r="B1990" t="str">
            <v>Montrose Memorial Hospital</v>
          </cell>
          <cell r="C1990" t="str">
            <v>B</v>
          </cell>
          <cell r="D1990" t="str">
            <v>C</v>
          </cell>
          <cell r="E1990" t="str">
            <v>Unknown</v>
          </cell>
        </row>
        <row r="1991">
          <cell r="A1991">
            <v>104682</v>
          </cell>
          <cell r="B1991" t="str">
            <v>Davis Memorial Hospital</v>
          </cell>
          <cell r="C1991" t="str">
            <v>B</v>
          </cell>
          <cell r="D1991" t="str">
            <v>B</v>
          </cell>
          <cell r="E1991" t="str">
            <v>B</v>
          </cell>
        </row>
        <row r="1992">
          <cell r="A1992">
            <v>104260</v>
          </cell>
          <cell r="B1992" t="str">
            <v>MAINLAND MEDICAL CENTER</v>
          </cell>
          <cell r="C1992" t="str">
            <v>C</v>
          </cell>
          <cell r="D1992" t="e">
            <v>#N/A</v>
          </cell>
          <cell r="E1992" t="str">
            <v>C</v>
          </cell>
        </row>
        <row r="1993">
          <cell r="A1993">
            <v>101136</v>
          </cell>
          <cell r="B1993" t="str">
            <v>WEST VALLEY MEDICAL CENTER</v>
          </cell>
          <cell r="C1993" t="str">
            <v>A</v>
          </cell>
          <cell r="D1993" t="str">
            <v>A</v>
          </cell>
          <cell r="E1993" t="str">
            <v>A</v>
          </cell>
        </row>
        <row r="1994">
          <cell r="A1994">
            <v>102955</v>
          </cell>
          <cell r="B1994" t="str">
            <v>Arnot Ogden Medical Center</v>
          </cell>
          <cell r="C1994" t="str">
            <v>C</v>
          </cell>
          <cell r="D1994" t="str">
            <v>C</v>
          </cell>
          <cell r="E1994" t="str">
            <v>B</v>
          </cell>
        </row>
        <row r="1995">
          <cell r="A1995">
            <v>100355</v>
          </cell>
          <cell r="B1995" t="str">
            <v>San Mateo Medical Center</v>
          </cell>
          <cell r="C1995" t="str">
            <v>C</v>
          </cell>
          <cell r="D1995" t="str">
            <v>C</v>
          </cell>
          <cell r="E1995" t="str">
            <v>C</v>
          </cell>
        </row>
        <row r="1996">
          <cell r="A1996">
            <v>100003</v>
          </cell>
          <cell r="B1996" t="str">
            <v>Eliza Coffee Memorial Hospital</v>
          </cell>
          <cell r="C1996" t="str">
            <v>D</v>
          </cell>
          <cell r="D1996" t="str">
            <v>D</v>
          </cell>
          <cell r="E1996" t="str">
            <v>C</v>
          </cell>
        </row>
        <row r="1997">
          <cell r="A1997">
            <v>104107</v>
          </cell>
          <cell r="B1997" t="str">
            <v>John Peter Smith Hospital</v>
          </cell>
          <cell r="C1997" t="str">
            <v>C</v>
          </cell>
          <cell r="D1997" t="str">
            <v>C</v>
          </cell>
          <cell r="E1997" t="str">
            <v>C</v>
          </cell>
        </row>
        <row r="1998">
          <cell r="A1998">
            <v>154440</v>
          </cell>
          <cell r="B1998" t="str">
            <v>Norton Brownsboro Hospital</v>
          </cell>
          <cell r="C1998" t="str">
            <v>C</v>
          </cell>
          <cell r="D1998" t="str">
            <v>C</v>
          </cell>
          <cell r="E1998" t="str">
            <v>Unknown</v>
          </cell>
        </row>
        <row r="1999">
          <cell r="A1999">
            <v>103301</v>
          </cell>
          <cell r="B1999" t="str">
            <v>Summa - Robinson Memorial Hospital</v>
          </cell>
          <cell r="C1999" t="str">
            <v>C</v>
          </cell>
          <cell r="D1999" t="str">
            <v>C</v>
          </cell>
          <cell r="E1999" t="str">
            <v>C</v>
          </cell>
        </row>
        <row r="2000">
          <cell r="A2000">
            <v>103570</v>
          </cell>
          <cell r="B2000" t="str">
            <v>ST CHARLES MEDICAL CTR</v>
          </cell>
          <cell r="C2000" t="str">
            <v>C</v>
          </cell>
          <cell r="D2000" t="str">
            <v>C</v>
          </cell>
          <cell r="E2000" t="str">
            <v>C</v>
          </cell>
        </row>
        <row r="2001">
          <cell r="A2001">
            <v>100887</v>
          </cell>
          <cell r="B2001" t="str">
            <v>Central Florida Regional Hospital</v>
          </cell>
          <cell r="C2001" t="str">
            <v>C</v>
          </cell>
          <cell r="D2001" t="str">
            <v>C</v>
          </cell>
          <cell r="E2001" t="str">
            <v>B</v>
          </cell>
        </row>
        <row r="2002">
          <cell r="A2002">
            <v>100321</v>
          </cell>
          <cell r="B2002" t="str">
            <v>Kaweah Delta Medical Center</v>
          </cell>
          <cell r="C2002" t="str">
            <v>D</v>
          </cell>
          <cell r="D2002" t="str">
            <v>C</v>
          </cell>
          <cell r="E2002" t="str">
            <v>C</v>
          </cell>
        </row>
        <row r="2003">
          <cell r="A2003">
            <v>101420</v>
          </cell>
          <cell r="B2003" t="str">
            <v>Indiana University Health West Hospital</v>
          </cell>
          <cell r="C2003" t="str">
            <v>C</v>
          </cell>
          <cell r="D2003" t="str">
            <v>B</v>
          </cell>
          <cell r="E2003" t="str">
            <v>B</v>
          </cell>
        </row>
        <row r="2004">
          <cell r="A2004">
            <v>101022</v>
          </cell>
          <cell r="B2004" t="str">
            <v>Emory University Hospital Midtown</v>
          </cell>
          <cell r="C2004" t="str">
            <v>B</v>
          </cell>
          <cell r="D2004" t="str">
            <v>C</v>
          </cell>
          <cell r="E2004" t="str">
            <v>C</v>
          </cell>
        </row>
        <row r="2005">
          <cell r="A2005">
            <v>100880</v>
          </cell>
          <cell r="B2005" t="str">
            <v>Jackson Hospital</v>
          </cell>
          <cell r="C2005" t="str">
            <v>C</v>
          </cell>
          <cell r="D2005" t="str">
            <v>C</v>
          </cell>
          <cell r="E2005" t="str">
            <v>B</v>
          </cell>
        </row>
        <row r="2006">
          <cell r="A2006">
            <v>102918</v>
          </cell>
          <cell r="B2006" t="str">
            <v>Nassau University Medical Center</v>
          </cell>
          <cell r="C2006" t="str">
            <v>B</v>
          </cell>
          <cell r="D2006" t="str">
            <v>A</v>
          </cell>
          <cell r="E2006" t="str">
            <v>C</v>
          </cell>
        </row>
        <row r="2007">
          <cell r="A2007">
            <v>101897</v>
          </cell>
          <cell r="B2007" t="str">
            <v>WK Bossier Health Center</v>
          </cell>
          <cell r="C2007" t="str">
            <v>C</v>
          </cell>
          <cell r="D2007" t="str">
            <v>B</v>
          </cell>
          <cell r="E2007" t="str">
            <v>C</v>
          </cell>
        </row>
        <row r="2008">
          <cell r="A2008">
            <v>103426</v>
          </cell>
          <cell r="B2008" t="str">
            <v>NORMAN REGIONAL HOSPITAL</v>
          </cell>
          <cell r="C2008" t="str">
            <v>C</v>
          </cell>
          <cell r="D2008" t="str">
            <v>C</v>
          </cell>
          <cell r="E2008" t="str">
            <v>B</v>
          </cell>
        </row>
        <row r="2009">
          <cell r="A2009">
            <v>102416</v>
          </cell>
          <cell r="B2009" t="str">
            <v>Anderson Regional Medical Center</v>
          </cell>
          <cell r="C2009" t="str">
            <v>B</v>
          </cell>
          <cell r="D2009" t="str">
            <v>B</v>
          </cell>
          <cell r="E2009" t="str">
            <v>B</v>
          </cell>
        </row>
        <row r="2010">
          <cell r="A2010">
            <v>100781</v>
          </cell>
          <cell r="B2010" t="str">
            <v>George Washington University Hospital</v>
          </cell>
          <cell r="C2010" t="str">
            <v>C</v>
          </cell>
          <cell r="D2010" t="str">
            <v>C</v>
          </cell>
          <cell r="E2010" t="str">
            <v>C</v>
          </cell>
        </row>
        <row r="2011">
          <cell r="A2011">
            <v>101407</v>
          </cell>
          <cell r="B2011" t="str">
            <v>Community Hospital of Munster</v>
          </cell>
          <cell r="C2011" t="str">
            <v>C</v>
          </cell>
          <cell r="D2011" t="str">
            <v>C</v>
          </cell>
          <cell r="E2011" t="str">
            <v>C</v>
          </cell>
        </row>
        <row r="2012">
          <cell r="A2012">
            <v>100438</v>
          </cell>
          <cell r="B2012" t="str">
            <v>Alhambra Hospital Medical Center</v>
          </cell>
          <cell r="C2012" t="str">
            <v>B</v>
          </cell>
          <cell r="D2012" t="str">
            <v>A</v>
          </cell>
          <cell r="E2012" t="str">
            <v>A</v>
          </cell>
        </row>
        <row r="2013">
          <cell r="A2013">
            <v>100697</v>
          </cell>
          <cell r="B2013" t="str">
            <v>Arkansas Valley Regional Medical Center</v>
          </cell>
          <cell r="C2013" t="str">
            <v>C</v>
          </cell>
          <cell r="D2013" t="str">
            <v>C</v>
          </cell>
          <cell r="E2013" t="str">
            <v>Unknown</v>
          </cell>
        </row>
        <row r="2014">
          <cell r="A2014">
            <v>100448</v>
          </cell>
          <cell r="B2014" t="str">
            <v>Ukiah Valley Medical Center</v>
          </cell>
          <cell r="C2014" t="str">
            <v>C</v>
          </cell>
          <cell r="D2014" t="str">
            <v>C</v>
          </cell>
          <cell r="E2014" t="str">
            <v>Unknown</v>
          </cell>
        </row>
        <row r="2015">
          <cell r="A2015">
            <v>101342</v>
          </cell>
          <cell r="B2015" t="str">
            <v>Indiana University Health La Porte Hospital</v>
          </cell>
          <cell r="C2015" t="str">
            <v>A</v>
          </cell>
          <cell r="D2015" t="str">
            <v>A</v>
          </cell>
          <cell r="E2015" t="str">
            <v>A</v>
          </cell>
        </row>
        <row r="2016">
          <cell r="A2016">
            <v>103572</v>
          </cell>
          <cell r="B2016" t="str">
            <v>SALEM HOSPITAL</v>
          </cell>
          <cell r="C2016" t="str">
            <v>C</v>
          </cell>
          <cell r="D2016" t="str">
            <v>C</v>
          </cell>
          <cell r="E2016" t="str">
            <v>C</v>
          </cell>
        </row>
        <row r="2017">
          <cell r="A2017">
            <v>101356</v>
          </cell>
          <cell r="B2017" t="str">
            <v>Indiana University Goshen Hospital</v>
          </cell>
          <cell r="C2017" t="str">
            <v>C</v>
          </cell>
          <cell r="D2017" t="str">
            <v>C</v>
          </cell>
          <cell r="E2017" t="str">
            <v>C</v>
          </cell>
        </row>
        <row r="2018">
          <cell r="A2018">
            <v>100617</v>
          </cell>
          <cell r="B2018" t="str">
            <v>Community Hospital of Long Beach</v>
          </cell>
          <cell r="C2018" t="str">
            <v>B</v>
          </cell>
          <cell r="D2018" t="str">
            <v>B</v>
          </cell>
          <cell r="E2018" t="str">
            <v>C</v>
          </cell>
        </row>
        <row r="2019">
          <cell r="A2019">
            <v>100227</v>
          </cell>
          <cell r="B2019" t="str">
            <v>Baptist Health Medical Center - North Little Rock</v>
          </cell>
          <cell r="C2019" t="str">
            <v>C</v>
          </cell>
          <cell r="D2019" t="str">
            <v>C</v>
          </cell>
          <cell r="E2019" t="str">
            <v>C</v>
          </cell>
        </row>
        <row r="2020">
          <cell r="A2020">
            <v>104064</v>
          </cell>
          <cell r="B2020" t="str">
            <v>TriStar Southern Hills Medical Center</v>
          </cell>
          <cell r="C2020" t="str">
            <v>A</v>
          </cell>
          <cell r="D2020" t="str">
            <v>A</v>
          </cell>
          <cell r="E2020" t="str">
            <v>B</v>
          </cell>
        </row>
        <row r="2021">
          <cell r="A2021">
            <v>102471</v>
          </cell>
          <cell r="B2021" t="str">
            <v>Hannibal Regional Hospital</v>
          </cell>
          <cell r="C2021" t="str">
            <v>C</v>
          </cell>
          <cell r="D2021" t="str">
            <v>C</v>
          </cell>
          <cell r="E2021" t="str">
            <v>B</v>
          </cell>
        </row>
        <row r="2022">
          <cell r="A2022">
            <v>102725</v>
          </cell>
          <cell r="B2022" t="str">
            <v>North Vista Hospital</v>
          </cell>
          <cell r="C2022" t="str">
            <v>C</v>
          </cell>
          <cell r="D2022" t="str">
            <v>C</v>
          </cell>
          <cell r="E2022" t="str">
            <v>B</v>
          </cell>
        </row>
        <row r="2023">
          <cell r="A2023">
            <v>102082</v>
          </cell>
          <cell r="B2023" t="str">
            <v>U Mass Memorial Medical Center - Memorial Campus</v>
          </cell>
          <cell r="C2023" t="str">
            <v>C</v>
          </cell>
          <cell r="D2023" t="str">
            <v>C</v>
          </cell>
          <cell r="E2023" t="str">
            <v>C</v>
          </cell>
        </row>
        <row r="2024">
          <cell r="A2024">
            <v>103628</v>
          </cell>
          <cell r="B2024" t="str">
            <v>Schuylkill Medical Center - South Jackson St</v>
          </cell>
          <cell r="C2024" t="str">
            <v>D</v>
          </cell>
          <cell r="D2024" t="str">
            <v>C</v>
          </cell>
          <cell r="E2024" t="str">
            <v>C</v>
          </cell>
        </row>
        <row r="2025">
          <cell r="A2025">
            <v>102940</v>
          </cell>
          <cell r="B2025" t="str">
            <v>New York Downtown Hospital</v>
          </cell>
          <cell r="C2025" t="str">
            <v>C</v>
          </cell>
          <cell r="D2025" t="str">
            <v>C</v>
          </cell>
          <cell r="E2025" t="str">
            <v>C</v>
          </cell>
        </row>
        <row r="2026">
          <cell r="A2026">
            <v>103294</v>
          </cell>
          <cell r="B2026" t="str">
            <v>Mercy Medical Center</v>
          </cell>
          <cell r="C2026" t="str">
            <v>C</v>
          </cell>
          <cell r="D2026" t="str">
            <v>C</v>
          </cell>
          <cell r="E2026" t="str">
            <v>C</v>
          </cell>
        </row>
        <row r="2027">
          <cell r="A2027">
            <v>102468</v>
          </cell>
          <cell r="B2027" t="str">
            <v>Northeast Regional Medical Center</v>
          </cell>
          <cell r="C2027" t="str">
            <v>A</v>
          </cell>
          <cell r="D2027" t="str">
            <v>A</v>
          </cell>
          <cell r="E2027" t="str">
            <v>B</v>
          </cell>
        </row>
        <row r="2028">
          <cell r="A2028">
            <v>102163</v>
          </cell>
          <cell r="B2028" t="str">
            <v>Oakwood Annapolis Hospital</v>
          </cell>
          <cell r="C2028" t="str">
            <v>B</v>
          </cell>
          <cell r="D2028" t="str">
            <v>C</v>
          </cell>
          <cell r="E2028" t="str">
            <v>C</v>
          </cell>
        </row>
        <row r="2029">
          <cell r="A2029">
            <v>102233</v>
          </cell>
          <cell r="B2029" t="str">
            <v>St. Mary's-Duluth Clinic Health System</v>
          </cell>
          <cell r="C2029" t="str">
            <v>B</v>
          </cell>
          <cell r="D2029" t="str">
            <v>B</v>
          </cell>
          <cell r="E2029" t="str">
            <v>B</v>
          </cell>
        </row>
        <row r="2030">
          <cell r="A2030">
            <v>103087</v>
          </cell>
          <cell r="B2030" t="str">
            <v>St. Barnabas Hospital</v>
          </cell>
          <cell r="C2030" t="str">
            <v>A</v>
          </cell>
          <cell r="D2030" t="str">
            <v>B</v>
          </cell>
          <cell r="E2030" t="str">
            <v>C</v>
          </cell>
        </row>
        <row r="2031">
          <cell r="A2031">
            <v>103177</v>
          </cell>
          <cell r="B2031" t="str">
            <v>Maria Parham Medical Center</v>
          </cell>
          <cell r="C2031" t="str">
            <v>C</v>
          </cell>
          <cell r="D2031" t="str">
            <v>C</v>
          </cell>
          <cell r="E2031" t="str">
            <v>C</v>
          </cell>
        </row>
        <row r="2032">
          <cell r="A2032">
            <v>103875</v>
          </cell>
          <cell r="B2032" t="str">
            <v>Laurens County Health Care System</v>
          </cell>
          <cell r="C2032" t="str">
            <v>C</v>
          </cell>
          <cell r="D2032" t="str">
            <v>B</v>
          </cell>
          <cell r="E2032" t="str">
            <v>Unknown</v>
          </cell>
        </row>
        <row r="2033">
          <cell r="A2033">
            <v>101734</v>
          </cell>
          <cell r="B2033" t="str">
            <v>Pattie A. Clay Regional Medical Center</v>
          </cell>
          <cell r="C2033" t="str">
            <v>A</v>
          </cell>
          <cell r="D2033" t="str">
            <v>B</v>
          </cell>
          <cell r="E2033" t="str">
            <v>B</v>
          </cell>
        </row>
        <row r="2034">
          <cell r="A2034">
            <v>100008</v>
          </cell>
          <cell r="B2034" t="str">
            <v>St. Vincent's East</v>
          </cell>
          <cell r="C2034" t="str">
            <v>C</v>
          </cell>
          <cell r="D2034" t="str">
            <v>C</v>
          </cell>
          <cell r="E2034" t="str">
            <v>C</v>
          </cell>
        </row>
        <row r="2035">
          <cell r="A2035">
            <v>102264</v>
          </cell>
          <cell r="B2035" t="str">
            <v>Lakeview Hospital</v>
          </cell>
          <cell r="C2035" t="str">
            <v>C</v>
          </cell>
          <cell r="D2035" t="str">
            <v>C</v>
          </cell>
          <cell r="E2035" t="str">
            <v>C</v>
          </cell>
        </row>
        <row r="2036">
          <cell r="A2036">
            <v>102132</v>
          </cell>
          <cell r="B2036" t="str">
            <v>St. Mary's of Michigan of Saginaw</v>
          </cell>
          <cell r="C2036" t="str">
            <v>C</v>
          </cell>
          <cell r="D2036" t="str">
            <v>B</v>
          </cell>
          <cell r="E2036" t="str">
            <v>C</v>
          </cell>
        </row>
        <row r="2037">
          <cell r="A2037">
            <v>103057</v>
          </cell>
          <cell r="B2037" t="str">
            <v>Putnam Hospital Center</v>
          </cell>
          <cell r="C2037" t="str">
            <v>C</v>
          </cell>
          <cell r="D2037" t="str">
            <v>B</v>
          </cell>
          <cell r="E2037" t="str">
            <v>B</v>
          </cell>
        </row>
        <row r="2038">
          <cell r="A2038">
            <v>104142</v>
          </cell>
          <cell r="B2038" t="str">
            <v>Guadalupe Regional Medical Center</v>
          </cell>
          <cell r="C2038" t="str">
            <v>C</v>
          </cell>
          <cell r="D2038" t="str">
            <v>C</v>
          </cell>
          <cell r="E2038" t="str">
            <v>C</v>
          </cell>
        </row>
        <row r="2039">
          <cell r="A2039">
            <v>100225</v>
          </cell>
          <cell r="B2039" t="str">
            <v>Baxter Regional Medical Center</v>
          </cell>
          <cell r="C2039" t="str">
            <v>C</v>
          </cell>
          <cell r="D2039" t="str">
            <v>C</v>
          </cell>
          <cell r="E2039" t="str">
            <v>B</v>
          </cell>
        </row>
        <row r="2040">
          <cell r="A2040">
            <v>103187</v>
          </cell>
          <cell r="B2040" t="str">
            <v>Halifax Regional Medical Center</v>
          </cell>
          <cell r="C2040" t="str">
            <v>C</v>
          </cell>
          <cell r="D2040" t="str">
            <v>C</v>
          </cell>
          <cell r="E2040" t="str">
            <v>C</v>
          </cell>
        </row>
        <row r="2041">
          <cell r="A2041">
            <v>102116</v>
          </cell>
          <cell r="B2041" t="str">
            <v>McLaren - Bay Region</v>
          </cell>
          <cell r="C2041" t="str">
            <v>B</v>
          </cell>
          <cell r="D2041" t="str">
            <v>B</v>
          </cell>
          <cell r="E2041" t="str">
            <v>C</v>
          </cell>
        </row>
        <row r="2042">
          <cell r="A2042">
            <v>104097</v>
          </cell>
          <cell r="B2042" t="str">
            <v>Citizens Medical Center</v>
          </cell>
          <cell r="C2042" t="str">
            <v>B</v>
          </cell>
          <cell r="D2042" t="str">
            <v>B</v>
          </cell>
          <cell r="E2042" t="str">
            <v>B</v>
          </cell>
        </row>
        <row r="2043">
          <cell r="A2043">
            <v>100292</v>
          </cell>
          <cell r="B2043" t="str">
            <v>St. Rose Hospital</v>
          </cell>
          <cell r="C2043" t="str">
            <v>D</v>
          </cell>
          <cell r="D2043" t="str">
            <v>C</v>
          </cell>
          <cell r="E2043" t="str">
            <v>C</v>
          </cell>
        </row>
        <row r="2044">
          <cell r="A2044">
            <v>100635</v>
          </cell>
          <cell r="B2044" t="str">
            <v>Brotman Medical Center</v>
          </cell>
          <cell r="C2044" t="str">
            <v>D</v>
          </cell>
          <cell r="D2044" t="e">
            <v>#N/A</v>
          </cell>
          <cell r="E2044" t="e">
            <v>#N/A</v>
          </cell>
        </row>
        <row r="2045">
          <cell r="A2045">
            <v>103278</v>
          </cell>
          <cell r="B2045" t="str">
            <v>McCullough-Hyde Memorial Hospital</v>
          </cell>
          <cell r="C2045" t="str">
            <v>D</v>
          </cell>
          <cell r="D2045" t="str">
            <v>D</v>
          </cell>
          <cell r="E2045" t="str">
            <v>C</v>
          </cell>
        </row>
        <row r="2046">
          <cell r="A2046">
            <v>101238</v>
          </cell>
          <cell r="B2046" t="str">
            <v>Iroquois Memorial Hospital and Resident Home</v>
          </cell>
          <cell r="C2046" t="str">
            <v>C</v>
          </cell>
          <cell r="D2046" t="str">
            <v>C</v>
          </cell>
          <cell r="E2046" t="str">
            <v>Unknown</v>
          </cell>
        </row>
        <row r="2047">
          <cell r="A2047">
            <v>102966</v>
          </cell>
          <cell r="B2047" t="str">
            <v>Peconic Bay Medical Center</v>
          </cell>
          <cell r="C2047" t="str">
            <v>B</v>
          </cell>
          <cell r="D2047" t="str">
            <v>B</v>
          </cell>
          <cell r="E2047" t="str">
            <v>B</v>
          </cell>
        </row>
        <row r="2048">
          <cell r="A2048">
            <v>100169</v>
          </cell>
          <cell r="B2048" t="str">
            <v>John C. Lincoln Deer Valley Hospital</v>
          </cell>
          <cell r="C2048" t="str">
            <v>C</v>
          </cell>
          <cell r="D2048" t="str">
            <v>B</v>
          </cell>
          <cell r="E2048" t="str">
            <v>C</v>
          </cell>
        </row>
        <row r="2049">
          <cell r="A2049">
            <v>103732</v>
          </cell>
          <cell r="B2049" t="str">
            <v>Gnaden Huetten Memorial Hospital</v>
          </cell>
          <cell r="C2049" t="str">
            <v>C</v>
          </cell>
          <cell r="D2049" t="str">
            <v>C</v>
          </cell>
          <cell r="E2049" t="str">
            <v>C</v>
          </cell>
        </row>
        <row r="2050">
          <cell r="A2050">
            <v>102182</v>
          </cell>
          <cell r="B2050" t="str">
            <v>McLaren - Oakland</v>
          </cell>
          <cell r="C2050" t="str">
            <v>C</v>
          </cell>
          <cell r="D2050" t="str">
            <v>C</v>
          </cell>
          <cell r="E2050" t="str">
            <v>C</v>
          </cell>
        </row>
        <row r="2051">
          <cell r="A2051">
            <v>103123</v>
          </cell>
          <cell r="B2051" t="str">
            <v>Cape Fear Valley Health System</v>
          </cell>
          <cell r="C2051" t="str">
            <v>C</v>
          </cell>
          <cell r="D2051" t="str">
            <v>C</v>
          </cell>
          <cell r="E2051" t="str">
            <v>C</v>
          </cell>
        </row>
        <row r="2052">
          <cell r="A2052">
            <v>104106</v>
          </cell>
          <cell r="B2052" t="str">
            <v>GOOD SHEPHERD MEDICAL CENTER</v>
          </cell>
          <cell r="C2052" t="str">
            <v>C</v>
          </cell>
          <cell r="D2052" t="str">
            <v>C</v>
          </cell>
          <cell r="E2052" t="str">
            <v>C</v>
          </cell>
        </row>
        <row r="2053">
          <cell r="A2053">
            <v>103228</v>
          </cell>
          <cell r="B2053" t="str">
            <v>Altru Health System</v>
          </cell>
          <cell r="C2053" t="str">
            <v>D</v>
          </cell>
          <cell r="D2053" t="str">
            <v>D</v>
          </cell>
          <cell r="E2053" t="str">
            <v>C</v>
          </cell>
        </row>
        <row r="2054">
          <cell r="A2054">
            <v>104094</v>
          </cell>
          <cell r="B2054" t="str">
            <v>University of Texas Medical Branch Hospitals</v>
          </cell>
          <cell r="C2054" t="str">
            <v>C</v>
          </cell>
          <cell r="D2054" t="str">
            <v>C</v>
          </cell>
          <cell r="E2054" t="str">
            <v>C</v>
          </cell>
        </row>
        <row r="2055">
          <cell r="A2055">
            <v>104105</v>
          </cell>
          <cell r="B2055" t="str">
            <v>St. Joseph Medical Center</v>
          </cell>
          <cell r="C2055" t="str">
            <v>C</v>
          </cell>
          <cell r="D2055" t="str">
            <v>C</v>
          </cell>
          <cell r="E2055" t="str">
            <v>C</v>
          </cell>
        </row>
        <row r="2056">
          <cell r="A2056">
            <v>100429</v>
          </cell>
          <cell r="B2056" t="str">
            <v>Sierra View District Hospital</v>
          </cell>
          <cell r="C2056" t="str">
            <v>C</v>
          </cell>
          <cell r="D2056" t="str">
            <v>C</v>
          </cell>
          <cell r="E2056" t="str">
            <v>C</v>
          </cell>
        </row>
        <row r="2057">
          <cell r="A2057">
            <v>100226</v>
          </cell>
          <cell r="B2057" t="str">
            <v>Conway Regional Medical Center</v>
          </cell>
          <cell r="C2057" t="str">
            <v>B</v>
          </cell>
          <cell r="D2057" t="str">
            <v>C</v>
          </cell>
          <cell r="E2057" t="str">
            <v>C</v>
          </cell>
        </row>
        <row r="2058">
          <cell r="A2058">
            <v>103688</v>
          </cell>
          <cell r="B2058" t="str">
            <v>Bradford Regional Medical Center</v>
          </cell>
          <cell r="C2058" t="str">
            <v>C</v>
          </cell>
          <cell r="D2058" t="str">
            <v>C</v>
          </cell>
          <cell r="E2058" t="str">
            <v>C</v>
          </cell>
        </row>
        <row r="2059">
          <cell r="A2059">
            <v>100763</v>
          </cell>
          <cell r="B2059" t="str">
            <v>Hartford Hospital</v>
          </cell>
          <cell r="C2059" t="str">
            <v>C</v>
          </cell>
          <cell r="D2059" t="str">
            <v>B</v>
          </cell>
          <cell r="E2059" t="str">
            <v>B</v>
          </cell>
        </row>
        <row r="2060">
          <cell r="A2060">
            <v>102645</v>
          </cell>
          <cell r="B2060" t="str">
            <v>Alegent Health Immanuel Medical Center</v>
          </cell>
          <cell r="C2060" t="str">
            <v>B</v>
          </cell>
          <cell r="D2060" t="str">
            <v>C</v>
          </cell>
          <cell r="E2060" t="str">
            <v>C</v>
          </cell>
        </row>
        <row r="2061">
          <cell r="A2061">
            <v>209071</v>
          </cell>
          <cell r="B2061" t="str">
            <v>Thomas Jefferson University Hospital - Methodist Hospital Campus</v>
          </cell>
          <cell r="C2061" t="str">
            <v>C</v>
          </cell>
          <cell r="D2061" t="str">
            <v>C</v>
          </cell>
          <cell r="E2061" t="str">
            <v>Unknown</v>
          </cell>
        </row>
        <row r="2062">
          <cell r="A2062">
            <v>103252</v>
          </cell>
          <cell r="B2062" t="str">
            <v>The University Hospital</v>
          </cell>
          <cell r="C2062" t="str">
            <v>C</v>
          </cell>
          <cell r="D2062" t="str">
            <v>C</v>
          </cell>
          <cell r="E2062" t="str">
            <v>C</v>
          </cell>
        </row>
        <row r="2063">
          <cell r="A2063">
            <v>103275</v>
          </cell>
          <cell r="B2063" t="str">
            <v>Knox Community Hospital</v>
          </cell>
          <cell r="C2063" t="str">
            <v>C</v>
          </cell>
          <cell r="D2063" t="str">
            <v>B</v>
          </cell>
          <cell r="E2063" t="str">
            <v>A</v>
          </cell>
        </row>
        <row r="2064">
          <cell r="A2064">
            <v>102501</v>
          </cell>
          <cell r="B2064" t="str">
            <v>Centerpoint Medical Center</v>
          </cell>
          <cell r="C2064" t="str">
            <v>C</v>
          </cell>
          <cell r="D2064" t="str">
            <v>B</v>
          </cell>
          <cell r="E2064" t="str">
            <v>C</v>
          </cell>
        </row>
        <row r="2065">
          <cell r="A2065">
            <v>103908</v>
          </cell>
          <cell r="B2065" t="str">
            <v>Coastal Carolina Hospital</v>
          </cell>
          <cell r="C2065" t="str">
            <v>B</v>
          </cell>
          <cell r="D2065" t="str">
            <v>A</v>
          </cell>
          <cell r="E2065" t="str">
            <v>Unknown</v>
          </cell>
        </row>
        <row r="2066">
          <cell r="A2066">
            <v>102638</v>
          </cell>
          <cell r="B2066" t="str">
            <v>Nebraska Methodist Hospital</v>
          </cell>
          <cell r="C2066" t="str">
            <v>C</v>
          </cell>
          <cell r="D2066" t="str">
            <v>B</v>
          </cell>
          <cell r="E2066" t="str">
            <v>C</v>
          </cell>
        </row>
        <row r="2067">
          <cell r="A2067">
            <v>100625</v>
          </cell>
          <cell r="B2067" t="str">
            <v>Marina Del Rey Hospital</v>
          </cell>
          <cell r="C2067" t="str">
            <v>C</v>
          </cell>
          <cell r="D2067" t="str">
            <v>C</v>
          </cell>
          <cell r="E2067" t="str">
            <v>C</v>
          </cell>
        </row>
        <row r="2068">
          <cell r="A2068">
            <v>103577</v>
          </cell>
          <cell r="B2068" t="str">
            <v>WILLAMETTE VALLEY MEDICAL CTR</v>
          </cell>
          <cell r="C2068" t="str">
            <v>B</v>
          </cell>
          <cell r="D2068" t="str">
            <v>B</v>
          </cell>
          <cell r="E2068" t="str">
            <v>A</v>
          </cell>
        </row>
        <row r="2069">
          <cell r="A2069">
            <v>102273</v>
          </cell>
          <cell r="B2069" t="str">
            <v>Rice Memorial Hospital</v>
          </cell>
          <cell r="C2069" t="str">
            <v>C</v>
          </cell>
          <cell r="D2069" t="str">
            <v>C</v>
          </cell>
          <cell r="E2069" t="str">
            <v>C</v>
          </cell>
        </row>
        <row r="2070">
          <cell r="A2070">
            <v>103072</v>
          </cell>
          <cell r="B2070" t="str">
            <v>Southampton Hospital</v>
          </cell>
          <cell r="C2070" t="str">
            <v>D</v>
          </cell>
          <cell r="D2070" t="str">
            <v>C</v>
          </cell>
          <cell r="E2070" t="str">
            <v>C</v>
          </cell>
        </row>
        <row r="2071">
          <cell r="A2071">
            <v>101216</v>
          </cell>
          <cell r="B2071" t="str">
            <v>John H. Stroger Jr. Hospital of Cook County</v>
          </cell>
          <cell r="C2071" t="str">
            <v>B</v>
          </cell>
          <cell r="D2071" t="str">
            <v>B</v>
          </cell>
          <cell r="E2071" t="str">
            <v>B</v>
          </cell>
        </row>
        <row r="2072">
          <cell r="A2072">
            <v>101482</v>
          </cell>
          <cell r="B2072" t="str">
            <v>Sartori Memorial Hospital</v>
          </cell>
          <cell r="C2072" t="str">
            <v>C</v>
          </cell>
          <cell r="D2072" t="str">
            <v>C</v>
          </cell>
          <cell r="E2072" t="str">
            <v>C</v>
          </cell>
        </row>
        <row r="2073">
          <cell r="A2073">
            <v>100766</v>
          </cell>
          <cell r="B2073" t="str">
            <v>Bristol Hospital</v>
          </cell>
          <cell r="C2073" t="str">
            <v>B</v>
          </cell>
          <cell r="D2073" t="str">
            <v>C</v>
          </cell>
          <cell r="E2073" t="str">
            <v>B</v>
          </cell>
        </row>
        <row r="2074">
          <cell r="A2074">
            <v>102249</v>
          </cell>
          <cell r="B2074" t="str">
            <v>St. Cloud Hospital</v>
          </cell>
          <cell r="C2074" t="str">
            <v>B</v>
          </cell>
          <cell r="D2074" t="str">
            <v>A</v>
          </cell>
          <cell r="E2074" t="str">
            <v>B</v>
          </cell>
        </row>
        <row r="2075">
          <cell r="A2075">
            <v>104885</v>
          </cell>
          <cell r="B2075" t="str">
            <v>St. Mark's Medical Center</v>
          </cell>
          <cell r="C2075" t="str">
            <v>C</v>
          </cell>
          <cell r="D2075" t="str">
            <v>C</v>
          </cell>
          <cell r="E2075" t="str">
            <v>Unknown</v>
          </cell>
        </row>
        <row r="2076">
          <cell r="A2076">
            <v>101037</v>
          </cell>
          <cell r="B2076" t="str">
            <v>Medical Center of Central Georgia</v>
          </cell>
          <cell r="C2076" t="str">
            <v>C</v>
          </cell>
          <cell r="D2076" t="str">
            <v>C</v>
          </cell>
          <cell r="E2076" t="str">
            <v>C</v>
          </cell>
        </row>
        <row r="2077">
          <cell r="A2077">
            <v>102866</v>
          </cell>
          <cell r="B2077" t="str">
            <v>Memorial Medical Center</v>
          </cell>
          <cell r="C2077" t="str">
            <v>C</v>
          </cell>
          <cell r="D2077" t="str">
            <v>C</v>
          </cell>
          <cell r="E2077" t="str">
            <v>C</v>
          </cell>
        </row>
        <row r="2078">
          <cell r="A2078">
            <v>100218</v>
          </cell>
          <cell r="B2078" t="str">
            <v>North Arkansas Regional Medical Center</v>
          </cell>
          <cell r="C2078" t="str">
            <v>C</v>
          </cell>
          <cell r="D2078" t="str">
            <v>C</v>
          </cell>
          <cell r="E2078" t="str">
            <v>B</v>
          </cell>
        </row>
        <row r="2079">
          <cell r="A2079">
            <v>103369</v>
          </cell>
          <cell r="B2079" t="str">
            <v>Cleveland Clinic Health System - Hillcrest Hospital</v>
          </cell>
          <cell r="C2079" t="str">
            <v>C</v>
          </cell>
          <cell r="D2079" t="str">
            <v>C</v>
          </cell>
          <cell r="E2079" t="str">
            <v>C</v>
          </cell>
        </row>
        <row r="2080">
          <cell r="A2080">
            <v>101005</v>
          </cell>
          <cell r="B2080" t="str">
            <v>Habersham Medical Center</v>
          </cell>
          <cell r="C2080" t="str">
            <v>C</v>
          </cell>
          <cell r="D2080" t="str">
            <v>C</v>
          </cell>
          <cell r="E2080" t="str">
            <v>C</v>
          </cell>
        </row>
        <row r="2081">
          <cell r="A2081">
            <v>104057</v>
          </cell>
          <cell r="B2081" t="str">
            <v>Skyridge Medical Center West Side Campus</v>
          </cell>
          <cell r="C2081" t="str">
            <v>C</v>
          </cell>
          <cell r="D2081" t="str">
            <v>C</v>
          </cell>
          <cell r="E2081" t="str">
            <v>C</v>
          </cell>
        </row>
        <row r="2082">
          <cell r="A2082">
            <v>102142</v>
          </cell>
          <cell r="B2082" t="str">
            <v>Sturgis Hospital</v>
          </cell>
          <cell r="C2082" t="str">
            <v>C</v>
          </cell>
          <cell r="D2082" t="str">
            <v>C</v>
          </cell>
          <cell r="E2082" t="str">
            <v>Unknown</v>
          </cell>
        </row>
        <row r="2083">
          <cell r="A2083">
            <v>102120</v>
          </cell>
          <cell r="B2083" t="str">
            <v>Henry Ford Hospital</v>
          </cell>
          <cell r="C2083" t="str">
            <v>C</v>
          </cell>
          <cell r="D2083" t="str">
            <v>B</v>
          </cell>
          <cell r="E2083" t="str">
            <v>C</v>
          </cell>
        </row>
        <row r="2084">
          <cell r="A2084">
            <v>101179</v>
          </cell>
          <cell r="B2084" t="str">
            <v>Passavant Area Hospital</v>
          </cell>
          <cell r="C2084" t="str">
            <v>C</v>
          </cell>
          <cell r="D2084" t="str">
            <v>C</v>
          </cell>
          <cell r="E2084" t="str">
            <v>Unknown</v>
          </cell>
        </row>
        <row r="2085">
          <cell r="A2085">
            <v>102513</v>
          </cell>
          <cell r="B2085" t="str">
            <v>Poplar Bluff Regional Medical Center</v>
          </cell>
          <cell r="C2085" t="str">
            <v>C</v>
          </cell>
          <cell r="D2085" t="str">
            <v>C</v>
          </cell>
          <cell r="E2085" t="str">
            <v>C</v>
          </cell>
        </row>
        <row r="2086">
          <cell r="A2086">
            <v>102957</v>
          </cell>
          <cell r="B2086" t="str">
            <v>Columbia Memorial Hospital of Hudson</v>
          </cell>
          <cell r="C2086" t="str">
            <v>D</v>
          </cell>
          <cell r="D2086" t="str">
            <v>C</v>
          </cell>
          <cell r="E2086" t="str">
            <v>C</v>
          </cell>
        </row>
        <row r="2087">
          <cell r="A2087">
            <v>102174</v>
          </cell>
          <cell r="B2087" t="str">
            <v>Oakwood Southshore Medical Center</v>
          </cell>
          <cell r="C2087" t="str">
            <v>B</v>
          </cell>
          <cell r="D2087" t="str">
            <v>C</v>
          </cell>
          <cell r="E2087" t="str">
            <v>B</v>
          </cell>
        </row>
        <row r="2088">
          <cell r="A2088">
            <v>100769</v>
          </cell>
          <cell r="B2088" t="str">
            <v>Norwalk Hospital</v>
          </cell>
          <cell r="C2088" t="str">
            <v>B</v>
          </cell>
          <cell r="D2088" t="str">
            <v>B</v>
          </cell>
          <cell r="E2088" t="str">
            <v>B</v>
          </cell>
        </row>
        <row r="2089">
          <cell r="A2089">
            <v>104149</v>
          </cell>
          <cell r="B2089" t="str">
            <v>Knapp Medical Center</v>
          </cell>
          <cell r="C2089" t="str">
            <v>C</v>
          </cell>
          <cell r="D2089" t="str">
            <v>B</v>
          </cell>
          <cell r="E2089" t="str">
            <v>C</v>
          </cell>
        </row>
        <row r="2090">
          <cell r="A2090">
            <v>101806</v>
          </cell>
          <cell r="B2090" t="str">
            <v>Lafayette General Medical Center</v>
          </cell>
          <cell r="C2090" t="str">
            <v>C</v>
          </cell>
          <cell r="D2090" t="str">
            <v>C</v>
          </cell>
          <cell r="E2090" t="str">
            <v>C</v>
          </cell>
        </row>
        <row r="2091">
          <cell r="A2091">
            <v>100744</v>
          </cell>
          <cell r="B2091" t="str">
            <v>Day Kimball Hospital</v>
          </cell>
          <cell r="C2091" t="str">
            <v>C</v>
          </cell>
          <cell r="D2091" t="str">
            <v>C</v>
          </cell>
          <cell r="E2091" t="str">
            <v>B</v>
          </cell>
        </row>
        <row r="2092">
          <cell r="A2092">
            <v>104300</v>
          </cell>
          <cell r="B2092" t="str">
            <v>VALLEY REGIONAL MEDICAL CENTER</v>
          </cell>
          <cell r="C2092" t="str">
            <v>C</v>
          </cell>
          <cell r="D2092" t="str">
            <v>C</v>
          </cell>
          <cell r="E2092" t="str">
            <v>C</v>
          </cell>
        </row>
        <row r="2093">
          <cell r="A2093">
            <v>103014</v>
          </cell>
          <cell r="B2093" t="str">
            <v>Kings County Hospital Center</v>
          </cell>
          <cell r="C2093" t="str">
            <v>B</v>
          </cell>
          <cell r="D2093" t="str">
            <v>A</v>
          </cell>
          <cell r="E2093" t="str">
            <v>C</v>
          </cell>
        </row>
        <row r="2094">
          <cell r="A2094">
            <v>100148</v>
          </cell>
          <cell r="B2094" t="str">
            <v>Kingman Regional Medical Center</v>
          </cell>
          <cell r="C2094" t="str">
            <v>C</v>
          </cell>
          <cell r="D2094" t="str">
            <v>C</v>
          </cell>
          <cell r="E2094" t="str">
            <v>C</v>
          </cell>
        </row>
        <row r="2095">
          <cell r="A2095">
            <v>100016</v>
          </cell>
          <cell r="B2095" t="str">
            <v>Baptist Medical Center South</v>
          </cell>
          <cell r="C2095" t="str">
            <v>C</v>
          </cell>
          <cell r="D2095" t="str">
            <v>C</v>
          </cell>
          <cell r="E2095" t="str">
            <v>C</v>
          </cell>
        </row>
        <row r="2096">
          <cell r="A2096">
            <v>102583</v>
          </cell>
          <cell r="B2096" t="str">
            <v>Benefis Hospitals</v>
          </cell>
          <cell r="C2096" t="str">
            <v>C</v>
          </cell>
          <cell r="D2096" t="str">
            <v>C</v>
          </cell>
          <cell r="E2096" t="str">
            <v>C</v>
          </cell>
        </row>
        <row r="2097">
          <cell r="A2097">
            <v>103270</v>
          </cell>
          <cell r="B2097" t="str">
            <v>Mount Carmel West Hospital</v>
          </cell>
          <cell r="C2097" t="str">
            <v>C</v>
          </cell>
          <cell r="D2097" t="str">
            <v>C</v>
          </cell>
          <cell r="E2097" t="str">
            <v>B</v>
          </cell>
        </row>
        <row r="2098">
          <cell r="A2098">
            <v>103740</v>
          </cell>
          <cell r="B2098" t="str">
            <v>Mercy Health System - Nazareth Hospital</v>
          </cell>
          <cell r="C2098" t="str">
            <v>C</v>
          </cell>
          <cell r="D2098" t="str">
            <v>C</v>
          </cell>
          <cell r="E2098" t="str">
            <v>C</v>
          </cell>
        </row>
        <row r="2099">
          <cell r="A2099">
            <v>209055</v>
          </cell>
          <cell r="B2099" t="str">
            <v>Mount Carmel East Hospital</v>
          </cell>
          <cell r="C2099" t="str">
            <v>C</v>
          </cell>
          <cell r="D2099" t="str">
            <v>C</v>
          </cell>
          <cell r="E2099" t="str">
            <v>B</v>
          </cell>
        </row>
        <row r="2100">
          <cell r="A2100">
            <v>100770</v>
          </cell>
          <cell r="B2100" t="str">
            <v>The Hospital of Central Connecticut</v>
          </cell>
          <cell r="C2100" t="str">
            <v>C</v>
          </cell>
          <cell r="D2100" t="str">
            <v>B</v>
          </cell>
          <cell r="E2100" t="str">
            <v>B</v>
          </cell>
        </row>
        <row r="2101">
          <cell r="A2101">
            <v>102779</v>
          </cell>
          <cell r="B2101" t="str">
            <v>Palisades Medical Center</v>
          </cell>
          <cell r="C2101" t="str">
            <v>C</v>
          </cell>
          <cell r="D2101" t="str">
            <v>C</v>
          </cell>
          <cell r="E2101" t="str">
            <v>B</v>
          </cell>
        </row>
        <row r="2102">
          <cell r="A2102">
            <v>103506</v>
          </cell>
          <cell r="B2102" t="str">
            <v>INTEGRIS Canadian Valley Hospital</v>
          </cell>
          <cell r="C2102" t="str">
            <v>C</v>
          </cell>
          <cell r="D2102" t="str">
            <v>B</v>
          </cell>
          <cell r="E2102" t="str">
            <v>C</v>
          </cell>
        </row>
        <row r="2103">
          <cell r="A2103">
            <v>104761</v>
          </cell>
          <cell r="B2103" t="str">
            <v>Wheaton Franciscan Healthcare - St Francis</v>
          </cell>
          <cell r="C2103" t="e">
            <v>#N/A</v>
          </cell>
          <cell r="D2103" t="str">
            <v>C</v>
          </cell>
          <cell r="E2103" t="str">
            <v>C</v>
          </cell>
        </row>
        <row r="2104">
          <cell r="A2104">
            <v>100486</v>
          </cell>
          <cell r="B2104" t="str">
            <v>Community Memorial Hospital of San Buenaventura</v>
          </cell>
          <cell r="C2104" t="str">
            <v>C</v>
          </cell>
          <cell r="D2104" t="e">
            <v>#N/A</v>
          </cell>
          <cell r="E2104" t="e">
            <v>#N/A</v>
          </cell>
        </row>
        <row r="2105">
          <cell r="A2105">
            <v>102980</v>
          </cell>
          <cell r="B2105" t="str">
            <v>Brookhaven Memorial Hospital Medical Center</v>
          </cell>
          <cell r="C2105" t="str">
            <v>C</v>
          </cell>
          <cell r="D2105" t="str">
            <v>C</v>
          </cell>
          <cell r="E2105" t="str">
            <v>C</v>
          </cell>
        </row>
        <row r="2106">
          <cell r="A2106">
            <v>106229</v>
          </cell>
          <cell r="B2106" t="str">
            <v>TULANE-LAKESIDE HOSPITAL</v>
          </cell>
          <cell r="C2106" t="str">
            <v>C</v>
          </cell>
          <cell r="D2106" t="str">
            <v>C</v>
          </cell>
          <cell r="E2106" t="str">
            <v>Unknown</v>
          </cell>
        </row>
        <row r="2107">
          <cell r="A2107">
            <v>101601</v>
          </cell>
          <cell r="B2107" t="str">
            <v>Geary Community Hospital</v>
          </cell>
          <cell r="C2107" t="str">
            <v>D</v>
          </cell>
          <cell r="D2107" t="str">
            <v>D</v>
          </cell>
          <cell r="E2107" t="str">
            <v>C</v>
          </cell>
        </row>
        <row r="2108">
          <cell r="A2108">
            <v>103693</v>
          </cell>
          <cell r="B2108" t="str">
            <v>Phoenixville Hospital</v>
          </cell>
          <cell r="C2108" t="str">
            <v>C</v>
          </cell>
          <cell r="D2108" t="str">
            <v>C</v>
          </cell>
          <cell r="E2108" t="str">
            <v>C</v>
          </cell>
        </row>
        <row r="2109">
          <cell r="A2109">
            <v>104009</v>
          </cell>
          <cell r="B2109" t="str">
            <v>Athens Regional Medical Center</v>
          </cell>
          <cell r="C2109" t="str">
            <v>C</v>
          </cell>
          <cell r="D2109" t="str">
            <v>C</v>
          </cell>
          <cell r="E2109" t="str">
            <v>C</v>
          </cell>
        </row>
        <row r="2110">
          <cell r="A2110">
            <v>100681</v>
          </cell>
          <cell r="B2110" t="str">
            <v>Centura Health-St. Mary Corwin Medical Center</v>
          </cell>
          <cell r="C2110" t="str">
            <v>C</v>
          </cell>
          <cell r="D2110" t="str">
            <v>C</v>
          </cell>
          <cell r="E2110" t="str">
            <v>C</v>
          </cell>
        </row>
        <row r="2111">
          <cell r="A2111">
            <v>100358</v>
          </cell>
          <cell r="B2111" t="str">
            <v>Northridge Hospital Medical Center-Roscoe Boulevard Campus</v>
          </cell>
          <cell r="C2111" t="str">
            <v>C</v>
          </cell>
          <cell r="D2111" t="str">
            <v>C</v>
          </cell>
          <cell r="E2111" t="str">
            <v>Grade Pending</v>
          </cell>
        </row>
        <row r="2112">
          <cell r="A2112">
            <v>103466</v>
          </cell>
          <cell r="B2112" t="str">
            <v>OU Medical Center</v>
          </cell>
          <cell r="C2112" t="str">
            <v>C</v>
          </cell>
          <cell r="D2112" t="str">
            <v>C</v>
          </cell>
          <cell r="E2112" t="str">
            <v>Grade Pending</v>
          </cell>
        </row>
        <row r="2113">
          <cell r="A2113">
            <v>100802</v>
          </cell>
          <cell r="B2113" t="str">
            <v>Jackson Memorial Hospital</v>
          </cell>
          <cell r="C2113" t="str">
            <v>D</v>
          </cell>
          <cell r="D2113" t="str">
            <v>C</v>
          </cell>
          <cell r="E2113" t="str">
            <v>Grade Pending</v>
          </cell>
        </row>
        <row r="2114">
          <cell r="A2114">
            <v>154202</v>
          </cell>
          <cell r="B2114" t="str">
            <v>Jackson North Medical Center</v>
          </cell>
          <cell r="C2114" t="str">
            <v>D</v>
          </cell>
          <cell r="D2114" t="str">
            <v>C</v>
          </cell>
          <cell r="E2114" t="str">
            <v>Grade Pending</v>
          </cell>
        </row>
        <row r="2115">
          <cell r="A2115">
            <v>154203</v>
          </cell>
          <cell r="B2115" t="str">
            <v>Jackson South Community Hospital</v>
          </cell>
          <cell r="C2115" t="str">
            <v>D</v>
          </cell>
          <cell r="D2115" t="str">
            <v>C</v>
          </cell>
          <cell r="E2115" t="str">
            <v>Grade Pending</v>
          </cell>
        </row>
        <row r="2116">
          <cell r="A2116">
            <v>103069</v>
          </cell>
          <cell r="B2116" t="str">
            <v>North Shore University Hospital of Plainview</v>
          </cell>
          <cell r="C2116" t="str">
            <v>C</v>
          </cell>
          <cell r="D2116" t="str">
            <v>C</v>
          </cell>
          <cell r="E2116" t="str">
            <v>B</v>
          </cell>
        </row>
        <row r="2117">
          <cell r="A2117">
            <v>100594</v>
          </cell>
          <cell r="B2117" t="str">
            <v>St. Louise Regional Hospital</v>
          </cell>
          <cell r="C2117" t="str">
            <v>C</v>
          </cell>
          <cell r="D2117" t="str">
            <v>C</v>
          </cell>
          <cell r="E2117" t="str">
            <v>C</v>
          </cell>
        </row>
        <row r="2118">
          <cell r="A2118">
            <v>102102</v>
          </cell>
          <cell r="B2118" t="str">
            <v>Oakwood Hospital &amp; Medical Center-Dearborn</v>
          </cell>
          <cell r="C2118" t="str">
            <v>C</v>
          </cell>
          <cell r="D2118" t="str">
            <v>C</v>
          </cell>
          <cell r="E2118" t="str">
            <v>C</v>
          </cell>
        </row>
        <row r="2119">
          <cell r="A2119">
            <v>101369</v>
          </cell>
          <cell r="B2119" t="str">
            <v>St. Joseph Hospital of Fort Wayne</v>
          </cell>
          <cell r="C2119" t="str">
            <v>C</v>
          </cell>
          <cell r="D2119" t="str">
            <v>C</v>
          </cell>
          <cell r="E2119" t="str">
            <v>C</v>
          </cell>
        </row>
        <row r="2120">
          <cell r="A2120">
            <v>100881</v>
          </cell>
          <cell r="B2120" t="str">
            <v>Lower Keys Medical Center</v>
          </cell>
          <cell r="C2120" t="str">
            <v>C</v>
          </cell>
          <cell r="D2120" t="e">
            <v>#N/A</v>
          </cell>
          <cell r="E2120" t="e">
            <v>#N/A</v>
          </cell>
        </row>
        <row r="2121">
          <cell r="A2121">
            <v>102393</v>
          </cell>
          <cell r="B2121" t="str">
            <v>King's Daughters Medical Center</v>
          </cell>
          <cell r="C2121" t="str">
            <v>C</v>
          </cell>
          <cell r="D2121" t="str">
            <v>C</v>
          </cell>
          <cell r="E2121" t="str">
            <v>C</v>
          </cell>
        </row>
        <row r="2122">
          <cell r="A2122">
            <v>102635</v>
          </cell>
          <cell r="B2122" t="str">
            <v>Saint Francis Medical Center</v>
          </cell>
          <cell r="C2122" t="str">
            <v>C</v>
          </cell>
          <cell r="D2122" t="str">
            <v>C</v>
          </cell>
          <cell r="E2122" t="str">
            <v>C</v>
          </cell>
        </row>
        <row r="2123">
          <cell r="A2123">
            <v>100999</v>
          </cell>
          <cell r="B2123" t="str">
            <v>Georgia Regents Medical Center</v>
          </cell>
          <cell r="C2123" t="str">
            <v>C</v>
          </cell>
          <cell r="D2123" t="str">
            <v>C</v>
          </cell>
          <cell r="E2123" t="str">
            <v>C</v>
          </cell>
        </row>
        <row r="2124">
          <cell r="A2124">
            <v>104924</v>
          </cell>
          <cell r="B2124" t="str">
            <v>St Luke's Sugar Land Hospital</v>
          </cell>
          <cell r="C2124" t="str">
            <v>C</v>
          </cell>
          <cell r="D2124" t="str">
            <v>C</v>
          </cell>
          <cell r="E2124" t="str">
            <v>C</v>
          </cell>
        </row>
        <row r="2125">
          <cell r="A2125">
            <v>101823</v>
          </cell>
          <cell r="B2125" t="str">
            <v>RAPIDES REGIONAL MEDICAL CENTER</v>
          </cell>
          <cell r="C2125" t="str">
            <v>C</v>
          </cell>
          <cell r="D2125" t="str">
            <v>C</v>
          </cell>
          <cell r="E2125" t="str">
            <v>A</v>
          </cell>
        </row>
        <row r="2126">
          <cell r="A2126">
            <v>101739</v>
          </cell>
          <cell r="B2126" t="str">
            <v>Methodist Hospital of Henderson</v>
          </cell>
          <cell r="C2126" t="str">
            <v>C</v>
          </cell>
          <cell r="D2126" t="str">
            <v>C</v>
          </cell>
          <cell r="E2126" t="str">
            <v>C</v>
          </cell>
        </row>
        <row r="2127">
          <cell r="A2127">
            <v>104062</v>
          </cell>
          <cell r="B2127" t="str">
            <v>University Medical Center</v>
          </cell>
          <cell r="C2127" t="str">
            <v>C</v>
          </cell>
          <cell r="D2127" t="str">
            <v>C</v>
          </cell>
          <cell r="E2127" t="str">
            <v>C</v>
          </cell>
        </row>
        <row r="2128">
          <cell r="A2128">
            <v>100709</v>
          </cell>
          <cell r="B2128" t="str">
            <v>Medical Center of Aurora</v>
          </cell>
          <cell r="C2128" t="str">
            <v>B</v>
          </cell>
          <cell r="D2128" t="str">
            <v>A</v>
          </cell>
          <cell r="E2128" t="str">
            <v>B</v>
          </cell>
        </row>
        <row r="2129">
          <cell r="A2129">
            <v>104758</v>
          </cell>
          <cell r="B2129" t="str">
            <v>Fort HealthCare</v>
          </cell>
          <cell r="C2129" t="str">
            <v>C</v>
          </cell>
          <cell r="D2129" t="str">
            <v>C</v>
          </cell>
          <cell r="E2129" t="str">
            <v>Unknown</v>
          </cell>
        </row>
        <row r="2130">
          <cell r="A2130">
            <v>100357</v>
          </cell>
          <cell r="B2130" t="str">
            <v>Palomar Medical Center</v>
          </cell>
          <cell r="C2130" t="str">
            <v>C</v>
          </cell>
          <cell r="D2130" t="str">
            <v>B</v>
          </cell>
          <cell r="E2130" t="str">
            <v>A</v>
          </cell>
        </row>
        <row r="2131">
          <cell r="A2131">
            <v>103039</v>
          </cell>
          <cell r="B2131" t="str">
            <v>Nicholas H. Noyes Memorial Hospital</v>
          </cell>
          <cell r="C2131" t="str">
            <v>C</v>
          </cell>
          <cell r="D2131" t="e">
            <v>#N/A</v>
          </cell>
          <cell r="E2131" t="e">
            <v>#N/A</v>
          </cell>
        </row>
        <row r="2132">
          <cell r="A2132">
            <v>104853</v>
          </cell>
          <cell r="B2132" t="str">
            <v>Campbell County Memorial Hospital</v>
          </cell>
          <cell r="C2132" t="str">
            <v>B</v>
          </cell>
          <cell r="D2132" t="str">
            <v>B</v>
          </cell>
          <cell r="E2132" t="str">
            <v>C</v>
          </cell>
        </row>
        <row r="2133">
          <cell r="A2133">
            <v>100986</v>
          </cell>
          <cell r="B2133" t="str">
            <v>Newton Medical Center</v>
          </cell>
          <cell r="C2133" t="str">
            <v>C</v>
          </cell>
          <cell r="D2133" t="str">
            <v>B</v>
          </cell>
          <cell r="E2133" t="str">
            <v>B</v>
          </cell>
        </row>
        <row r="2134">
          <cell r="A2134">
            <v>100579</v>
          </cell>
          <cell r="B2134" t="str">
            <v>Pomerado Hospital</v>
          </cell>
          <cell r="C2134" t="str">
            <v>B</v>
          </cell>
          <cell r="D2134" t="str">
            <v>C</v>
          </cell>
          <cell r="E2134" t="str">
            <v>A</v>
          </cell>
        </row>
        <row r="2135">
          <cell r="A2135">
            <v>103974</v>
          </cell>
          <cell r="B2135" t="str">
            <v>Sycamore Shoals Hospital</v>
          </cell>
          <cell r="C2135" t="str">
            <v>C</v>
          </cell>
          <cell r="D2135" t="str">
            <v>B</v>
          </cell>
          <cell r="E2135" t="str">
            <v>B</v>
          </cell>
        </row>
        <row r="2136">
          <cell r="A2136">
            <v>100112</v>
          </cell>
          <cell r="B2136" t="str">
            <v>FAIRBANKS MEMORIAL HOSPITAL</v>
          </cell>
          <cell r="C2136" t="str">
            <v>C</v>
          </cell>
          <cell r="D2136" t="str">
            <v>D</v>
          </cell>
          <cell r="E2136" t="str">
            <v>C</v>
          </cell>
        </row>
        <row r="2137">
          <cell r="A2137">
            <v>104671</v>
          </cell>
          <cell r="B2137" t="str">
            <v>United Hospital Center</v>
          </cell>
          <cell r="C2137" t="str">
            <v>B</v>
          </cell>
          <cell r="D2137" t="str">
            <v>C</v>
          </cell>
          <cell r="E2137" t="str">
            <v>C</v>
          </cell>
        </row>
        <row r="2138">
          <cell r="A2138">
            <v>101702</v>
          </cell>
          <cell r="B2138" t="str">
            <v>Muhlenberg Community Hospital</v>
          </cell>
          <cell r="C2138" t="str">
            <v>C</v>
          </cell>
          <cell r="D2138" t="str">
            <v>C</v>
          </cell>
          <cell r="E2138" t="str">
            <v>B</v>
          </cell>
        </row>
        <row r="2139">
          <cell r="A2139">
            <v>103565</v>
          </cell>
          <cell r="B2139" t="str">
            <v>SILVERTON HOSPITAL</v>
          </cell>
          <cell r="C2139" t="str">
            <v>C</v>
          </cell>
          <cell r="D2139" t="str">
            <v>C</v>
          </cell>
          <cell r="E2139" t="str">
            <v>C</v>
          </cell>
        </row>
        <row r="2140">
          <cell r="A2140">
            <v>101404</v>
          </cell>
          <cell r="B2140" t="str">
            <v>Memorial Hospital and Health Care Center</v>
          </cell>
          <cell r="C2140" t="str">
            <v>C</v>
          </cell>
          <cell r="D2140" t="str">
            <v>C</v>
          </cell>
          <cell r="E2140" t="str">
            <v>Unknown</v>
          </cell>
        </row>
        <row r="2141">
          <cell r="A2141">
            <v>108027</v>
          </cell>
          <cell r="B2141" t="str">
            <v>METHODIST STONE OAK HOSPITAL</v>
          </cell>
          <cell r="C2141" t="str">
            <v>B</v>
          </cell>
          <cell r="D2141" t="str">
            <v>C</v>
          </cell>
          <cell r="E2141" t="str">
            <v>A</v>
          </cell>
        </row>
        <row r="2142">
          <cell r="A2142">
            <v>103563</v>
          </cell>
          <cell r="B2142" t="str">
            <v>LEGACY MOUNT HOOD MEDICAL CENTER</v>
          </cell>
          <cell r="C2142" t="str">
            <v>C</v>
          </cell>
          <cell r="D2142" t="str">
            <v>C</v>
          </cell>
          <cell r="E2142" t="str">
            <v>B</v>
          </cell>
        </row>
        <row r="2143">
          <cell r="A2143">
            <v>100687</v>
          </cell>
          <cell r="B2143" t="str">
            <v>Parkview Medical Center</v>
          </cell>
          <cell r="C2143" t="str">
            <v>C</v>
          </cell>
          <cell r="D2143" t="str">
            <v>C</v>
          </cell>
          <cell r="E2143" t="str">
            <v>A</v>
          </cell>
        </row>
        <row r="2144">
          <cell r="A2144">
            <v>103680</v>
          </cell>
          <cell r="B2144" t="str">
            <v>Memorial Medical Center</v>
          </cell>
          <cell r="C2144" t="str">
            <v>C</v>
          </cell>
          <cell r="D2144" t="str">
            <v>C</v>
          </cell>
          <cell r="E2144" t="str">
            <v>C</v>
          </cell>
        </row>
        <row r="2145">
          <cell r="A2145">
            <v>102372</v>
          </cell>
          <cell r="B2145" t="str">
            <v>Memorial Hospital at Gulfport</v>
          </cell>
          <cell r="C2145" t="str">
            <v>C</v>
          </cell>
          <cell r="D2145" t="str">
            <v>C</v>
          </cell>
          <cell r="E2145" t="str">
            <v>C</v>
          </cell>
        </row>
        <row r="2146">
          <cell r="A2146">
            <v>102928</v>
          </cell>
          <cell r="B2146" t="str">
            <v>North Shore Long Island Jewish Hospital System - Huntington Hospital</v>
          </cell>
          <cell r="C2146" t="str">
            <v>C</v>
          </cell>
          <cell r="D2146" t="str">
            <v>C</v>
          </cell>
          <cell r="E2146" t="str">
            <v>C</v>
          </cell>
        </row>
        <row r="2147">
          <cell r="A2147">
            <v>103502</v>
          </cell>
          <cell r="B2147" t="str">
            <v>SouthCrest Hospital</v>
          </cell>
          <cell r="C2147" t="str">
            <v>C</v>
          </cell>
          <cell r="D2147" t="str">
            <v>C</v>
          </cell>
          <cell r="E2147" t="str">
            <v>C</v>
          </cell>
        </row>
        <row r="2148">
          <cell r="A2148">
            <v>100805</v>
          </cell>
          <cell r="B2148" t="str">
            <v>Sacred Heart Hospital Pensacola</v>
          </cell>
          <cell r="C2148" t="str">
            <v>C</v>
          </cell>
          <cell r="D2148" t="str">
            <v>C</v>
          </cell>
          <cell r="E2148" t="str">
            <v>Unknown</v>
          </cell>
        </row>
        <row r="2149">
          <cell r="A2149">
            <v>104606</v>
          </cell>
          <cell r="B2149" t="str">
            <v>Providence St. Peter Hospital</v>
          </cell>
          <cell r="C2149" t="str">
            <v>C</v>
          </cell>
          <cell r="D2149" t="str">
            <v>C</v>
          </cell>
          <cell r="E2149" t="str">
            <v>C</v>
          </cell>
        </row>
        <row r="2150">
          <cell r="A2150">
            <v>103757</v>
          </cell>
          <cell r="B2150" t="str">
            <v>St. Mary Medical Center</v>
          </cell>
          <cell r="C2150" t="str">
            <v>B</v>
          </cell>
          <cell r="D2150" t="str">
            <v>B</v>
          </cell>
          <cell r="E2150" t="str">
            <v>C</v>
          </cell>
        </row>
        <row r="2151">
          <cell r="A2151">
            <v>103267</v>
          </cell>
          <cell r="B2151" t="str">
            <v>Akron General Medical Center</v>
          </cell>
          <cell r="C2151" t="str">
            <v>C</v>
          </cell>
          <cell r="D2151" t="str">
            <v>C</v>
          </cell>
          <cell r="E2151" t="str">
            <v>C</v>
          </cell>
        </row>
        <row r="2152">
          <cell r="A2152">
            <v>102399</v>
          </cell>
          <cell r="B2152" t="str">
            <v>Rush Foundation Hospital</v>
          </cell>
          <cell r="C2152" t="str">
            <v>D</v>
          </cell>
          <cell r="D2152" t="str">
            <v>C</v>
          </cell>
          <cell r="E2152" t="str">
            <v>B</v>
          </cell>
        </row>
        <row r="2153">
          <cell r="A2153">
            <v>102724</v>
          </cell>
          <cell r="B2153" t="str">
            <v>Sunrise Hospital and Medical Center</v>
          </cell>
          <cell r="C2153" t="str">
            <v>C</v>
          </cell>
          <cell r="D2153" t="str">
            <v>C</v>
          </cell>
          <cell r="E2153" t="str">
            <v>C</v>
          </cell>
        </row>
        <row r="2154">
          <cell r="A2154">
            <v>101053</v>
          </cell>
          <cell r="B2154" t="str">
            <v>WellStar Cobb Hospital</v>
          </cell>
          <cell r="C2154" t="str">
            <v>B</v>
          </cell>
          <cell r="D2154" t="str">
            <v>B</v>
          </cell>
          <cell r="E2154" t="str">
            <v>B</v>
          </cell>
        </row>
        <row r="2155">
          <cell r="A2155">
            <v>103145</v>
          </cell>
          <cell r="B2155" t="str">
            <v>Alamance Regional Medical Center</v>
          </cell>
          <cell r="C2155" t="str">
            <v>B</v>
          </cell>
          <cell r="D2155" t="str">
            <v>A</v>
          </cell>
          <cell r="E2155" t="str">
            <v>B</v>
          </cell>
        </row>
        <row r="2156">
          <cell r="A2156">
            <v>103255</v>
          </cell>
          <cell r="B2156" t="str">
            <v>Lima Memorial Health System</v>
          </cell>
          <cell r="C2156" t="str">
            <v>C</v>
          </cell>
          <cell r="D2156" t="str">
            <v>C</v>
          </cell>
          <cell r="E2156" t="str">
            <v>Unknown</v>
          </cell>
        </row>
        <row r="2157">
          <cell r="A2157">
            <v>100879</v>
          </cell>
          <cell r="B2157" t="str">
            <v>Baptist Medical Center Nassau</v>
          </cell>
          <cell r="C2157" t="str">
            <v>C</v>
          </cell>
          <cell r="D2157" t="str">
            <v>B</v>
          </cell>
          <cell r="E2157" t="str">
            <v>C</v>
          </cell>
        </row>
        <row r="2158">
          <cell r="A2158">
            <v>101164</v>
          </cell>
          <cell r="B2158" t="str">
            <v>St. Mary's Hospital of Streator</v>
          </cell>
          <cell r="C2158" t="str">
            <v>A</v>
          </cell>
          <cell r="D2158" t="str">
            <v>B</v>
          </cell>
          <cell r="E2158" t="str">
            <v>Unknown</v>
          </cell>
        </row>
        <row r="2159">
          <cell r="A2159">
            <v>104093</v>
          </cell>
          <cell r="B2159" t="str">
            <v>Parkland Health &amp; Hospital System</v>
          </cell>
          <cell r="C2159" t="str">
            <v>A</v>
          </cell>
          <cell r="D2159" t="str">
            <v>B</v>
          </cell>
          <cell r="E2159" t="str">
            <v>C</v>
          </cell>
        </row>
        <row r="2160">
          <cell r="A2160">
            <v>103006</v>
          </cell>
          <cell r="B2160" t="str">
            <v>Flushing Hospital Medical Center</v>
          </cell>
          <cell r="C2160" t="str">
            <v>D</v>
          </cell>
          <cell r="D2160" t="str">
            <v>D</v>
          </cell>
          <cell r="E2160" t="str">
            <v>C</v>
          </cell>
        </row>
        <row r="2161">
          <cell r="A2161">
            <v>102104</v>
          </cell>
          <cell r="B2161" t="str">
            <v>Community Health Center of Branch County</v>
          </cell>
          <cell r="C2161" t="str">
            <v>A</v>
          </cell>
          <cell r="D2161" t="str">
            <v>A</v>
          </cell>
          <cell r="E2161" t="str">
            <v>A</v>
          </cell>
        </row>
        <row r="2162">
          <cell r="A2162">
            <v>101066</v>
          </cell>
          <cell r="B2162" t="str">
            <v>Doctors Hospital of Columbus</v>
          </cell>
          <cell r="C2162" t="str">
            <v>C</v>
          </cell>
          <cell r="D2162" t="str">
            <v>C</v>
          </cell>
          <cell r="E2162" t="str">
            <v>B</v>
          </cell>
        </row>
        <row r="2163">
          <cell r="A2163">
            <v>102113</v>
          </cell>
          <cell r="B2163" t="str">
            <v>Hillsdale Community Health Center</v>
          </cell>
          <cell r="C2163" t="str">
            <v>C</v>
          </cell>
          <cell r="D2163" t="str">
            <v>C</v>
          </cell>
          <cell r="E2163" t="str">
            <v>C</v>
          </cell>
        </row>
        <row r="2164">
          <cell r="A2164">
            <v>100047</v>
          </cell>
          <cell r="B2164" t="str">
            <v>Russell Medical Center</v>
          </cell>
          <cell r="C2164" t="str">
            <v>B</v>
          </cell>
          <cell r="D2164" t="str">
            <v>C</v>
          </cell>
          <cell r="E2164" t="str">
            <v>C</v>
          </cell>
        </row>
        <row r="2165">
          <cell r="A2165">
            <v>100336</v>
          </cell>
          <cell r="B2165" t="str">
            <v>St. John's Regional Medical Center of Oxnard</v>
          </cell>
          <cell r="C2165" t="str">
            <v>B</v>
          </cell>
          <cell r="D2165" t="str">
            <v>B</v>
          </cell>
          <cell r="E2165" t="str">
            <v>A</v>
          </cell>
        </row>
        <row r="2166">
          <cell r="A2166">
            <v>100677</v>
          </cell>
          <cell r="B2166" t="str">
            <v>San Luis Valley Regional Medical Center</v>
          </cell>
          <cell r="C2166" t="str">
            <v>C</v>
          </cell>
          <cell r="D2166" t="str">
            <v>C</v>
          </cell>
          <cell r="E2166" t="str">
            <v>Unknown</v>
          </cell>
        </row>
        <row r="2167">
          <cell r="A2167">
            <v>102546</v>
          </cell>
          <cell r="B2167" t="str">
            <v>Saint Luke's East Hospital</v>
          </cell>
          <cell r="C2167" t="str">
            <v>D</v>
          </cell>
          <cell r="D2167" t="str">
            <v>D</v>
          </cell>
          <cell r="E2167" t="str">
            <v>Unknown</v>
          </cell>
        </row>
        <row r="2168">
          <cell r="A2168">
            <v>102529</v>
          </cell>
          <cell r="B2168" t="str">
            <v>Liberty Hospital</v>
          </cell>
          <cell r="C2168" t="str">
            <v>C</v>
          </cell>
          <cell r="D2168" t="str">
            <v>C</v>
          </cell>
          <cell r="E2168" t="str">
            <v>B</v>
          </cell>
        </row>
        <row r="2169">
          <cell r="A2169">
            <v>104196</v>
          </cell>
          <cell r="B2169" t="str">
            <v>CHRISTUS Santa Rosa Health Care - Medical Center</v>
          </cell>
          <cell r="C2169" t="str">
            <v>C</v>
          </cell>
          <cell r="D2169" t="str">
            <v>C</v>
          </cell>
          <cell r="E2169" t="str">
            <v>C</v>
          </cell>
        </row>
        <row r="2170">
          <cell r="A2170">
            <v>100309</v>
          </cell>
          <cell r="B2170" t="str">
            <v>Bakersfield Memorial Hospital</v>
          </cell>
          <cell r="C2170" t="str">
            <v>C</v>
          </cell>
          <cell r="D2170" t="str">
            <v>C</v>
          </cell>
          <cell r="E2170" t="str">
            <v>A</v>
          </cell>
        </row>
        <row r="2171">
          <cell r="A2171">
            <v>100163</v>
          </cell>
          <cell r="B2171" t="str">
            <v>Paradise Valley Hospital</v>
          </cell>
          <cell r="C2171" t="e">
            <v>#N/A</v>
          </cell>
          <cell r="D2171" t="e">
            <v>#N/A</v>
          </cell>
          <cell r="E2171" t="e">
            <v>#N/A</v>
          </cell>
        </row>
        <row r="2172">
          <cell r="A2172">
            <v>103077</v>
          </cell>
          <cell r="B2172" t="str">
            <v>North Shore Long Island Jewish Hospital System - Franklin Hospital</v>
          </cell>
          <cell r="C2172" t="str">
            <v>C</v>
          </cell>
          <cell r="D2172" t="str">
            <v>C</v>
          </cell>
          <cell r="E2172" t="str">
            <v>C</v>
          </cell>
        </row>
        <row r="2173">
          <cell r="A2173">
            <v>104225</v>
          </cell>
          <cell r="B2173" t="str">
            <v>Baylor Medical Center at Waxahachie</v>
          </cell>
          <cell r="C2173" t="str">
            <v>C</v>
          </cell>
          <cell r="D2173" t="str">
            <v>C</v>
          </cell>
          <cell r="E2173" t="str">
            <v>A</v>
          </cell>
        </row>
        <row r="2174">
          <cell r="A2174">
            <v>100797</v>
          </cell>
          <cell r="B2174" t="str">
            <v>Bert Fish Medical Center</v>
          </cell>
          <cell r="C2174" t="str">
            <v>C</v>
          </cell>
          <cell r="D2174" t="str">
            <v>C</v>
          </cell>
          <cell r="E2174" t="str">
            <v>C</v>
          </cell>
        </row>
        <row r="2175">
          <cell r="A2175">
            <v>102945</v>
          </cell>
          <cell r="B2175" t="str">
            <v>United Memorial Medical Center</v>
          </cell>
          <cell r="C2175" t="str">
            <v>D</v>
          </cell>
          <cell r="D2175" t="str">
            <v>D</v>
          </cell>
          <cell r="E2175" t="str">
            <v>C</v>
          </cell>
        </row>
        <row r="2176">
          <cell r="A2176">
            <v>103553</v>
          </cell>
          <cell r="B2176" t="str">
            <v>LEGACY EMANUEL HOSPITAL &amp; HEALTH CTR</v>
          </cell>
          <cell r="C2176" t="str">
            <v>C</v>
          </cell>
          <cell r="D2176" t="str">
            <v>C</v>
          </cell>
          <cell r="E2176" t="str">
            <v>C</v>
          </cell>
        </row>
        <row r="2177">
          <cell r="A2177">
            <v>100871</v>
          </cell>
          <cell r="B2177" t="str">
            <v>Tampa General Hospital</v>
          </cell>
          <cell r="C2177" t="str">
            <v>C</v>
          </cell>
          <cell r="D2177" t="str">
            <v>C</v>
          </cell>
          <cell r="E2177" t="str">
            <v>C</v>
          </cell>
        </row>
        <row r="2178">
          <cell r="A2178">
            <v>104757</v>
          </cell>
          <cell r="B2178" t="str">
            <v>Luther Hospital</v>
          </cell>
          <cell r="C2178" t="str">
            <v>C</v>
          </cell>
          <cell r="D2178" t="str">
            <v>C</v>
          </cell>
          <cell r="E2178" t="str">
            <v>A</v>
          </cell>
        </row>
        <row r="2179">
          <cell r="A2179">
            <v>104134</v>
          </cell>
          <cell r="B2179" t="str">
            <v>North Texas Medical Center</v>
          </cell>
          <cell r="C2179" t="str">
            <v>C</v>
          </cell>
          <cell r="D2179" t="str">
            <v>C</v>
          </cell>
          <cell r="E2179" t="str">
            <v>C</v>
          </cell>
        </row>
        <row r="2180">
          <cell r="A2180">
            <v>101596</v>
          </cell>
          <cell r="B2180" t="str">
            <v>Olathe Medical Center</v>
          </cell>
          <cell r="C2180" t="str">
            <v>D</v>
          </cell>
          <cell r="D2180" t="str">
            <v>D</v>
          </cell>
          <cell r="E2180" t="str">
            <v>C</v>
          </cell>
        </row>
        <row r="2181">
          <cell r="A2181">
            <v>103894</v>
          </cell>
          <cell r="B2181" t="str">
            <v>Self Regional Healthcare</v>
          </cell>
          <cell r="C2181" t="str">
            <v>C</v>
          </cell>
          <cell r="D2181" t="str">
            <v>C</v>
          </cell>
          <cell r="E2181" t="str">
            <v>B</v>
          </cell>
        </row>
        <row r="2182">
          <cell r="A2182">
            <v>100758</v>
          </cell>
          <cell r="B2182" t="str">
            <v>Milford Hospital</v>
          </cell>
          <cell r="C2182" t="str">
            <v>C</v>
          </cell>
          <cell r="D2182" t="str">
            <v>C</v>
          </cell>
          <cell r="E2182" t="str">
            <v>C</v>
          </cell>
        </row>
        <row r="2183">
          <cell r="A2183">
            <v>100939</v>
          </cell>
          <cell r="B2183" t="str">
            <v>SOUTH BAY HOSPITAL</v>
          </cell>
          <cell r="C2183" t="str">
            <v>C</v>
          </cell>
          <cell r="D2183" t="str">
            <v>B</v>
          </cell>
          <cell r="E2183" t="str">
            <v>C</v>
          </cell>
        </row>
        <row r="2184">
          <cell r="A2184">
            <v>100811</v>
          </cell>
          <cell r="B2184" t="str">
            <v>Mount Sinai Medical Center</v>
          </cell>
          <cell r="C2184" t="str">
            <v>D</v>
          </cell>
          <cell r="D2184" t="str">
            <v>C</v>
          </cell>
          <cell r="E2184" t="str">
            <v>C</v>
          </cell>
        </row>
        <row r="2185">
          <cell r="A2185">
            <v>100508</v>
          </cell>
          <cell r="B2185" t="str">
            <v>Adventist Health - San Joaquin Community Hospital</v>
          </cell>
          <cell r="C2185" t="str">
            <v>C</v>
          </cell>
          <cell r="D2185" t="str">
            <v>B</v>
          </cell>
          <cell r="E2185" t="str">
            <v>C</v>
          </cell>
        </row>
        <row r="2186">
          <cell r="A2186">
            <v>100053</v>
          </cell>
          <cell r="B2186" t="str">
            <v>South Baldwin Regional Medical Center</v>
          </cell>
          <cell r="C2186" t="str">
            <v>A</v>
          </cell>
          <cell r="D2186" t="str">
            <v>B</v>
          </cell>
          <cell r="E2186" t="str">
            <v>A</v>
          </cell>
        </row>
        <row r="2187">
          <cell r="A2187">
            <v>101000</v>
          </cell>
          <cell r="B2187" t="str">
            <v>WellStar Kennestone Hospital</v>
          </cell>
          <cell r="C2187" t="str">
            <v>B</v>
          </cell>
          <cell r="D2187" t="str">
            <v>B</v>
          </cell>
          <cell r="E2187" t="str">
            <v>B</v>
          </cell>
        </row>
        <row r="2188">
          <cell r="A2188">
            <v>106834</v>
          </cell>
          <cell r="B2188" t="str">
            <v>Trinity Medical Center</v>
          </cell>
          <cell r="C2188" t="str">
            <v>C</v>
          </cell>
          <cell r="D2188" t="str">
            <v>C</v>
          </cell>
          <cell r="E2188" t="str">
            <v>B</v>
          </cell>
        </row>
        <row r="2189">
          <cell r="A2189">
            <v>101280</v>
          </cell>
          <cell r="B2189" t="str">
            <v>Trinity Moline</v>
          </cell>
          <cell r="C2189" t="e">
            <v>#N/A</v>
          </cell>
          <cell r="D2189" t="e">
            <v>#N/A</v>
          </cell>
          <cell r="E2189" t="e">
            <v>#N/A</v>
          </cell>
        </row>
        <row r="2190">
          <cell r="A2190">
            <v>102823</v>
          </cell>
          <cell r="B2190" t="str">
            <v>Lourdes Medical Center of Burlington County</v>
          </cell>
          <cell r="C2190" t="str">
            <v>D</v>
          </cell>
          <cell r="D2190" t="str">
            <v>D</v>
          </cell>
          <cell r="E2190" t="str">
            <v>Grade Pending</v>
          </cell>
        </row>
        <row r="2191">
          <cell r="A2191">
            <v>104692</v>
          </cell>
          <cell r="B2191" t="str">
            <v>Cabell Huntington Hospital</v>
          </cell>
          <cell r="C2191" t="str">
            <v>C</v>
          </cell>
          <cell r="D2191" t="str">
            <v>C</v>
          </cell>
          <cell r="E2191" t="str">
            <v>C</v>
          </cell>
        </row>
        <row r="2192">
          <cell r="A2192">
            <v>103927</v>
          </cell>
          <cell r="B2192" t="str">
            <v>Rapid City Regional Hospital</v>
          </cell>
          <cell r="C2192" t="str">
            <v>D</v>
          </cell>
          <cell r="D2192" t="str">
            <v>D</v>
          </cell>
          <cell r="E2192" t="str">
            <v>C</v>
          </cell>
        </row>
        <row r="2193">
          <cell r="A2193">
            <v>103036</v>
          </cell>
          <cell r="B2193" t="str">
            <v>Westchester Medical Center</v>
          </cell>
          <cell r="C2193" t="str">
            <v>C</v>
          </cell>
          <cell r="D2193" t="str">
            <v>C</v>
          </cell>
          <cell r="E2193" t="str">
            <v>C</v>
          </cell>
        </row>
        <row r="2194">
          <cell r="A2194">
            <v>101467</v>
          </cell>
          <cell r="B2194" t="str">
            <v>St. Anthony Regional Hospital</v>
          </cell>
          <cell r="C2194" t="str">
            <v>C</v>
          </cell>
          <cell r="D2194" t="str">
            <v>C</v>
          </cell>
          <cell r="E2194" t="str">
            <v>Unknown</v>
          </cell>
        </row>
        <row r="2195">
          <cell r="A2195">
            <v>101839</v>
          </cell>
          <cell r="B2195" t="str">
            <v>Lake Charles Memorial Hospital</v>
          </cell>
          <cell r="C2195" t="str">
            <v>C</v>
          </cell>
          <cell r="D2195" t="str">
            <v>C</v>
          </cell>
          <cell r="E2195" t="str">
            <v>C</v>
          </cell>
        </row>
        <row r="2196">
          <cell r="A2196">
            <v>103649</v>
          </cell>
          <cell r="B2196" t="str">
            <v>Lancaster Regional Medical Center</v>
          </cell>
          <cell r="C2196" t="str">
            <v>B</v>
          </cell>
          <cell r="D2196" t="str">
            <v>C</v>
          </cell>
          <cell r="E2196" t="str">
            <v>C</v>
          </cell>
        </row>
        <row r="2197">
          <cell r="A2197">
            <v>102492</v>
          </cell>
          <cell r="B2197" t="str">
            <v>Moberly Regional Medical Center</v>
          </cell>
          <cell r="C2197" t="str">
            <v>C</v>
          </cell>
          <cell r="D2197" t="str">
            <v>C</v>
          </cell>
          <cell r="E2197" t="str">
            <v>C</v>
          </cell>
        </row>
        <row r="2198">
          <cell r="A2198">
            <v>209045</v>
          </cell>
          <cell r="B2198" t="str">
            <v>The Mount Sinai Hospital of Queens</v>
          </cell>
          <cell r="C2198" t="e">
            <v>#N/A</v>
          </cell>
          <cell r="D2198" t="e">
            <v>#N/A</v>
          </cell>
          <cell r="E2198" t="e">
            <v>#N/A</v>
          </cell>
        </row>
        <row r="2199">
          <cell r="A2199">
            <v>101619</v>
          </cell>
          <cell r="B2199" t="str">
            <v>Coffeyville Regional Medical Center</v>
          </cell>
          <cell r="C2199" t="str">
            <v>C</v>
          </cell>
          <cell r="D2199" t="str">
            <v>B</v>
          </cell>
          <cell r="E2199" t="str">
            <v>B</v>
          </cell>
        </row>
        <row r="2200">
          <cell r="A2200">
            <v>104109</v>
          </cell>
          <cell r="B2200" t="str">
            <v>Providence Health Center</v>
          </cell>
          <cell r="C2200" t="str">
            <v>C</v>
          </cell>
          <cell r="D2200" t="str">
            <v>C</v>
          </cell>
          <cell r="E2200" t="str">
            <v>C</v>
          </cell>
        </row>
        <row r="2201">
          <cell r="A2201">
            <v>102510</v>
          </cell>
          <cell r="B2201" t="str">
            <v>Missouri Delta Medical Center</v>
          </cell>
          <cell r="C2201" t="str">
            <v>D</v>
          </cell>
          <cell r="D2201" t="str">
            <v>C</v>
          </cell>
          <cell r="E2201" t="str">
            <v>C</v>
          </cell>
        </row>
        <row r="2202">
          <cell r="A2202">
            <v>103370</v>
          </cell>
          <cell r="B2202" t="str">
            <v>Mercy Hospital Mount Airy</v>
          </cell>
          <cell r="C2202" t="str">
            <v>C</v>
          </cell>
          <cell r="D2202" t="e">
            <v>#N/A</v>
          </cell>
          <cell r="E2202" t="e">
            <v>#N/A</v>
          </cell>
        </row>
        <row r="2203">
          <cell r="A2203">
            <v>104861</v>
          </cell>
          <cell r="B2203" t="str">
            <v>St. John's Medical Center and Living Center</v>
          </cell>
          <cell r="C2203" t="str">
            <v>B</v>
          </cell>
          <cell r="D2203" t="str">
            <v>C</v>
          </cell>
          <cell r="E2203" t="str">
            <v>Grade Pending</v>
          </cell>
        </row>
        <row r="2204">
          <cell r="A2204">
            <v>101861</v>
          </cell>
          <cell r="B2204" t="str">
            <v>St. Francis Medical Center</v>
          </cell>
          <cell r="C2204" t="str">
            <v>C</v>
          </cell>
          <cell r="D2204" t="str">
            <v>C</v>
          </cell>
          <cell r="E2204" t="str">
            <v>C</v>
          </cell>
        </row>
        <row r="2205">
          <cell r="A2205">
            <v>100981</v>
          </cell>
          <cell r="B2205" t="str">
            <v>Northside Hospital Cherokee</v>
          </cell>
          <cell r="C2205" t="str">
            <v>B</v>
          </cell>
          <cell r="D2205" t="str">
            <v>C</v>
          </cell>
          <cell r="E2205" t="str">
            <v>C</v>
          </cell>
        </row>
        <row r="2206">
          <cell r="A2206">
            <v>102958</v>
          </cell>
          <cell r="B2206" t="str">
            <v>Jones Memorial Hospital</v>
          </cell>
          <cell r="C2206" t="e">
            <v>#N/A</v>
          </cell>
          <cell r="D2206" t="str">
            <v>D</v>
          </cell>
          <cell r="E2206" t="str">
            <v>Unknown</v>
          </cell>
        </row>
        <row r="2207">
          <cell r="A2207">
            <v>100365</v>
          </cell>
          <cell r="B2207" t="str">
            <v>Woodland Memorial Hospital</v>
          </cell>
          <cell r="C2207" t="str">
            <v>D</v>
          </cell>
          <cell r="D2207" t="str">
            <v>D</v>
          </cell>
          <cell r="E2207" t="str">
            <v>B</v>
          </cell>
        </row>
        <row r="2208">
          <cell r="A2208">
            <v>104317</v>
          </cell>
          <cell r="B2208" t="str">
            <v>Longview Regional Medical Center</v>
          </cell>
          <cell r="C2208" t="str">
            <v>C</v>
          </cell>
          <cell r="D2208" t="str">
            <v>C</v>
          </cell>
          <cell r="E2208" t="str">
            <v>B</v>
          </cell>
        </row>
        <row r="2209">
          <cell r="A2209">
            <v>100387</v>
          </cell>
          <cell r="B2209" t="str">
            <v>San Joaquin General Hospital</v>
          </cell>
          <cell r="C2209" t="str">
            <v>D</v>
          </cell>
          <cell r="D2209" t="str">
            <v>C</v>
          </cell>
          <cell r="E2209" t="str">
            <v>Grade Pending</v>
          </cell>
        </row>
        <row r="2210">
          <cell r="A2210">
            <v>102411</v>
          </cell>
          <cell r="B2210" t="str">
            <v>Crossgates River Oaks Hospital</v>
          </cell>
          <cell r="C2210" t="str">
            <v>C</v>
          </cell>
          <cell r="D2210" t="str">
            <v>C</v>
          </cell>
          <cell r="E2210" t="str">
            <v>C</v>
          </cell>
        </row>
        <row r="2211">
          <cell r="A2211">
            <v>100230</v>
          </cell>
          <cell r="B2211" t="str">
            <v>Crittenden Memorial Hospital</v>
          </cell>
          <cell r="C2211" t="str">
            <v>C</v>
          </cell>
          <cell r="D2211" t="str">
            <v>C</v>
          </cell>
          <cell r="E2211" t="str">
            <v>C</v>
          </cell>
        </row>
        <row r="2212">
          <cell r="A2212">
            <v>103475</v>
          </cell>
          <cell r="B2212" t="str">
            <v>Integris Grove General Hospital</v>
          </cell>
          <cell r="C2212" t="str">
            <v>D</v>
          </cell>
          <cell r="D2212" t="str">
            <v>D</v>
          </cell>
          <cell r="E2212" t="str">
            <v>Unknown</v>
          </cell>
        </row>
        <row r="2213">
          <cell r="A2213">
            <v>103132</v>
          </cell>
          <cell r="B2213" t="str">
            <v>Caldwell Memorial Hospital</v>
          </cell>
          <cell r="C2213" t="str">
            <v>B</v>
          </cell>
          <cell r="D2213" t="str">
            <v>B</v>
          </cell>
          <cell r="E2213" t="str">
            <v>C</v>
          </cell>
        </row>
        <row r="2214">
          <cell r="A2214">
            <v>103114</v>
          </cell>
          <cell r="B2214" t="str">
            <v>Harris Regional Hospital</v>
          </cell>
          <cell r="C2214" t="str">
            <v>C</v>
          </cell>
          <cell r="D2214" t="str">
            <v>C</v>
          </cell>
          <cell r="E2214" t="str">
            <v>Unknown</v>
          </cell>
        </row>
        <row r="2215">
          <cell r="A2215">
            <v>100133</v>
          </cell>
          <cell r="B2215" t="str">
            <v>Casa Grande Regional Medical Center</v>
          </cell>
          <cell r="C2215" t="str">
            <v>C</v>
          </cell>
          <cell r="D2215" t="str">
            <v>C</v>
          </cell>
          <cell r="E2215" t="str">
            <v>C</v>
          </cell>
        </row>
        <row r="2216">
          <cell r="A2216">
            <v>100445</v>
          </cell>
          <cell r="B2216" t="str">
            <v>Hazel Hawkins Memorial Hospital</v>
          </cell>
          <cell r="C2216" t="str">
            <v>D</v>
          </cell>
          <cell r="D2216" t="str">
            <v>F</v>
          </cell>
          <cell r="E2216" t="str">
            <v>Grade Pending</v>
          </cell>
        </row>
        <row r="2217">
          <cell r="A2217">
            <v>103176</v>
          </cell>
          <cell r="B2217" t="str">
            <v>CarolinaEast Medical Center</v>
          </cell>
          <cell r="C2217" t="str">
            <v>B</v>
          </cell>
          <cell r="D2217" t="str">
            <v>B</v>
          </cell>
          <cell r="E2217" t="str">
            <v>C</v>
          </cell>
        </row>
        <row r="2218">
          <cell r="A2218">
            <v>104129</v>
          </cell>
          <cell r="B2218" t="str">
            <v>Titus Regional Medical Center</v>
          </cell>
          <cell r="C2218" t="str">
            <v>C</v>
          </cell>
          <cell r="D2218" t="str">
            <v>C</v>
          </cell>
          <cell r="E2218" t="str">
            <v>C</v>
          </cell>
        </row>
        <row r="2219">
          <cell r="A2219">
            <v>104910</v>
          </cell>
          <cell r="B2219" t="str">
            <v>St. Luke's Patients Medical Center</v>
          </cell>
          <cell r="C2219" t="str">
            <v>D</v>
          </cell>
          <cell r="D2219" t="str">
            <v>D</v>
          </cell>
          <cell r="E2219" t="str">
            <v>Grade Pending</v>
          </cell>
        </row>
        <row r="2220">
          <cell r="A2220">
            <v>100369</v>
          </cell>
          <cell r="B2220" t="str">
            <v>San Gabriel Valley Medical Center</v>
          </cell>
          <cell r="C2220" t="str">
            <v>C</v>
          </cell>
          <cell r="D2220" t="str">
            <v>C</v>
          </cell>
          <cell r="E2220" t="str">
            <v>B</v>
          </cell>
        </row>
        <row r="2221">
          <cell r="A2221">
            <v>104131</v>
          </cell>
          <cell r="B2221" t="str">
            <v>East Texas Medical Center Tyler</v>
          </cell>
          <cell r="C2221" t="str">
            <v>C</v>
          </cell>
          <cell r="D2221" t="str">
            <v>C</v>
          </cell>
          <cell r="E2221" t="str">
            <v>C</v>
          </cell>
        </row>
        <row r="2222">
          <cell r="A2222">
            <v>209069</v>
          </cell>
          <cell r="B2222" t="str">
            <v>Aria Health - Torresdale Division</v>
          </cell>
          <cell r="C2222" t="str">
            <v>C</v>
          </cell>
          <cell r="D2222" t="str">
            <v>C</v>
          </cell>
          <cell r="E2222" t="str">
            <v>Unknown</v>
          </cell>
        </row>
        <row r="2223">
          <cell r="A2223">
            <v>103673</v>
          </cell>
          <cell r="B2223" t="str">
            <v>Memorial Hospital</v>
          </cell>
          <cell r="C2223" t="str">
            <v>B</v>
          </cell>
          <cell r="D2223" t="str">
            <v>C</v>
          </cell>
          <cell r="E2223" t="str">
            <v>B</v>
          </cell>
        </row>
        <row r="2224">
          <cell r="A2224">
            <v>101818</v>
          </cell>
          <cell r="B2224" t="str">
            <v>North Oaks Medical Center</v>
          </cell>
          <cell r="C2224" t="str">
            <v>C</v>
          </cell>
          <cell r="D2224" t="str">
            <v>C</v>
          </cell>
          <cell r="E2224" t="str">
            <v>B</v>
          </cell>
        </row>
        <row r="2225">
          <cell r="A2225">
            <v>101197</v>
          </cell>
          <cell r="B2225" t="str">
            <v>Carle Foundation Hospital</v>
          </cell>
          <cell r="C2225" t="str">
            <v>C</v>
          </cell>
          <cell r="D2225" t="str">
            <v>B</v>
          </cell>
          <cell r="E2225" t="str">
            <v>B</v>
          </cell>
        </row>
        <row r="2226">
          <cell r="A2226">
            <v>102394</v>
          </cell>
          <cell r="B2226" t="str">
            <v>South Central Regional Medical Center</v>
          </cell>
          <cell r="C2226" t="str">
            <v>C</v>
          </cell>
          <cell r="D2226" t="str">
            <v>C</v>
          </cell>
          <cell r="E2226" t="str">
            <v>C</v>
          </cell>
        </row>
        <row r="2227">
          <cell r="A2227">
            <v>208972</v>
          </cell>
          <cell r="B2227" t="str">
            <v>U Mass Memorial Medical Center</v>
          </cell>
          <cell r="C2227" t="e">
            <v>#N/A</v>
          </cell>
          <cell r="D2227" t="e">
            <v>#N/A</v>
          </cell>
          <cell r="E2227" t="e">
            <v>#N/A</v>
          </cell>
        </row>
        <row r="2228">
          <cell r="A2228">
            <v>102979</v>
          </cell>
          <cell r="B2228" t="str">
            <v>St. Joseph's Hospital Health Center</v>
          </cell>
          <cell r="C2228" t="str">
            <v>D</v>
          </cell>
          <cell r="D2228" t="str">
            <v>D</v>
          </cell>
          <cell r="E2228" t="str">
            <v>Grade Pending</v>
          </cell>
        </row>
        <row r="2229">
          <cell r="A2229">
            <v>101496</v>
          </cell>
          <cell r="B2229" t="str">
            <v>Mercy Medical Center of Des Moines</v>
          </cell>
          <cell r="C2229" t="str">
            <v>C</v>
          </cell>
          <cell r="D2229" t="str">
            <v>B</v>
          </cell>
          <cell r="E2229" t="str">
            <v>C</v>
          </cell>
        </row>
        <row r="2230">
          <cell r="A2230">
            <v>100393</v>
          </cell>
          <cell r="B2230" t="str">
            <v>Emanuel Medical Center</v>
          </cell>
          <cell r="C2230" t="str">
            <v>C</v>
          </cell>
          <cell r="D2230" t="str">
            <v>C</v>
          </cell>
          <cell r="E2230" t="str">
            <v>C</v>
          </cell>
        </row>
        <row r="2231">
          <cell r="A2231">
            <v>104341</v>
          </cell>
          <cell r="B2231" t="str">
            <v>KINGWOOD MEDICAL CENTER</v>
          </cell>
          <cell r="C2231" t="str">
            <v>C</v>
          </cell>
          <cell r="D2231" t="str">
            <v>C</v>
          </cell>
          <cell r="E2231" t="str">
            <v>B</v>
          </cell>
        </row>
        <row r="2232">
          <cell r="A2232">
            <v>102486</v>
          </cell>
          <cell r="B2232" t="str">
            <v>Audrain Medical Center</v>
          </cell>
          <cell r="C2232" t="str">
            <v>C</v>
          </cell>
          <cell r="D2232" t="str">
            <v>C</v>
          </cell>
          <cell r="E2232" t="str">
            <v>C</v>
          </cell>
        </row>
        <row r="2233">
          <cell r="A2233">
            <v>102274</v>
          </cell>
          <cell r="B2233" t="str">
            <v>Immanuel St. Joseph's-Mayo Health System</v>
          </cell>
          <cell r="C2233" t="str">
            <v>C</v>
          </cell>
          <cell r="D2233" t="str">
            <v>C</v>
          </cell>
          <cell r="E2233" t="str">
            <v>C</v>
          </cell>
        </row>
        <row r="2234">
          <cell r="A2234">
            <v>104904</v>
          </cell>
          <cell r="B2234" t="str">
            <v>North Cypress Medical Center</v>
          </cell>
          <cell r="C2234" t="e">
            <v>#N/A</v>
          </cell>
          <cell r="D2234" t="e">
            <v>#N/A</v>
          </cell>
          <cell r="E2234" t="str">
            <v>A</v>
          </cell>
        </row>
        <row r="2235">
          <cell r="A2235">
            <v>102633</v>
          </cell>
          <cell r="B2235" t="str">
            <v>Saint Elizabeth Regional Medical Center</v>
          </cell>
          <cell r="C2235" t="str">
            <v>C</v>
          </cell>
          <cell r="D2235" t="str">
            <v>C</v>
          </cell>
          <cell r="E2235" t="str">
            <v>C</v>
          </cell>
        </row>
        <row r="2236">
          <cell r="A2236">
            <v>104448</v>
          </cell>
          <cell r="B2236" t="str">
            <v>LDS Hospital</v>
          </cell>
          <cell r="C2236" t="str">
            <v>C</v>
          </cell>
          <cell r="D2236" t="str">
            <v>C</v>
          </cell>
          <cell r="E2236" t="str">
            <v>C</v>
          </cell>
        </row>
        <row r="2237">
          <cell r="A2237">
            <v>104119</v>
          </cell>
          <cell r="B2237" t="str">
            <v>Seton Medical Center Austin</v>
          </cell>
          <cell r="C2237" t="str">
            <v>C</v>
          </cell>
          <cell r="D2237" t="str">
            <v>C</v>
          </cell>
          <cell r="E2237" t="str">
            <v>C</v>
          </cell>
        </row>
        <row r="2238">
          <cell r="A2238">
            <v>101726</v>
          </cell>
          <cell r="B2238" t="str">
            <v>Owensboro Health</v>
          </cell>
          <cell r="C2238" t="str">
            <v>C</v>
          </cell>
          <cell r="D2238" t="str">
            <v>C</v>
          </cell>
          <cell r="E2238" t="str">
            <v>C</v>
          </cell>
        </row>
        <row r="2239">
          <cell r="A2239">
            <v>103131</v>
          </cell>
          <cell r="B2239" t="str">
            <v>Vidant Medical Center</v>
          </cell>
          <cell r="C2239" t="str">
            <v>B</v>
          </cell>
          <cell r="D2239" t="str">
            <v>B</v>
          </cell>
          <cell r="E2239" t="str">
            <v>C</v>
          </cell>
        </row>
        <row r="2240">
          <cell r="A2240">
            <v>103233</v>
          </cell>
          <cell r="B2240" t="str">
            <v>Essentia Health - Fargo</v>
          </cell>
          <cell r="C2240" t="str">
            <v>B</v>
          </cell>
          <cell r="D2240" t="str">
            <v>C</v>
          </cell>
          <cell r="E2240" t="str">
            <v>C</v>
          </cell>
        </row>
        <row r="2241">
          <cell r="A2241">
            <v>101382</v>
          </cell>
          <cell r="B2241" t="str">
            <v>King's Daughters' Hospital and Health Services</v>
          </cell>
          <cell r="C2241" t="str">
            <v>A</v>
          </cell>
          <cell r="D2241" t="str">
            <v>A</v>
          </cell>
          <cell r="E2241" t="str">
            <v>Unknown</v>
          </cell>
        </row>
        <row r="2242">
          <cell r="A2242">
            <v>104179</v>
          </cell>
          <cell r="B2242" t="str">
            <v>Wadley Regional Medical Center</v>
          </cell>
          <cell r="C2242" t="str">
            <v>D</v>
          </cell>
          <cell r="D2242" t="str">
            <v>D</v>
          </cell>
          <cell r="E2242" t="str">
            <v>C</v>
          </cell>
        </row>
        <row r="2243">
          <cell r="A2243">
            <v>102722</v>
          </cell>
          <cell r="B2243" t="str">
            <v>Renown Regional Medical Center</v>
          </cell>
          <cell r="C2243" t="str">
            <v>C</v>
          </cell>
          <cell r="D2243" t="str">
            <v>C</v>
          </cell>
          <cell r="E2243" t="str">
            <v>A</v>
          </cell>
        </row>
        <row r="2244">
          <cell r="A2244">
            <v>102971</v>
          </cell>
          <cell r="B2244" t="str">
            <v>ViaHealth - Rochester General Hospital</v>
          </cell>
          <cell r="C2244" t="str">
            <v>C</v>
          </cell>
          <cell r="D2244" t="str">
            <v>C</v>
          </cell>
          <cell r="E2244" t="str">
            <v>C</v>
          </cell>
        </row>
        <row r="2245">
          <cell r="A2245">
            <v>101206</v>
          </cell>
          <cell r="B2245" t="str">
            <v>Ottawa Regional Hospital and Healthcare Center d/b/a OSF Saint Elizabeth  Medical Center</v>
          </cell>
          <cell r="C2245" t="str">
            <v>B</v>
          </cell>
          <cell r="D2245" t="str">
            <v>B</v>
          </cell>
          <cell r="E2245" t="str">
            <v>Unknown</v>
          </cell>
        </row>
        <row r="2246">
          <cell r="A2246">
            <v>103185</v>
          </cell>
          <cell r="B2246" t="str">
            <v>Nash Health Care Systems</v>
          </cell>
          <cell r="C2246" t="str">
            <v>C</v>
          </cell>
          <cell r="D2246" t="str">
            <v>C</v>
          </cell>
          <cell r="E2246" t="str">
            <v>C</v>
          </cell>
        </row>
        <row r="2247">
          <cell r="A2247">
            <v>104088</v>
          </cell>
          <cell r="B2247" t="str">
            <v>Baptist Orange Hospital</v>
          </cell>
          <cell r="C2247" t="e">
            <v>#N/A</v>
          </cell>
          <cell r="D2247" t="str">
            <v>C</v>
          </cell>
          <cell r="E2247" t="str">
            <v>C</v>
          </cell>
        </row>
        <row r="2248">
          <cell r="A2248">
            <v>103465</v>
          </cell>
          <cell r="B2248" t="str">
            <v>Saint Francis Hospital</v>
          </cell>
          <cell r="C2248" t="str">
            <v>C</v>
          </cell>
          <cell r="D2248" t="str">
            <v>C</v>
          </cell>
          <cell r="E2248" t="str">
            <v>C</v>
          </cell>
        </row>
        <row r="2249">
          <cell r="A2249">
            <v>102982</v>
          </cell>
          <cell r="B2249" t="str">
            <v>St. James Mercy Hospital</v>
          </cell>
          <cell r="C2249" t="str">
            <v>C</v>
          </cell>
          <cell r="D2249" t="str">
            <v>C</v>
          </cell>
          <cell r="E2249" t="str">
            <v>Unknown</v>
          </cell>
        </row>
        <row r="2250">
          <cell r="A2250">
            <v>104462</v>
          </cell>
          <cell r="B2250" t="str">
            <v>American Fork Hospital</v>
          </cell>
          <cell r="C2250" t="str">
            <v>C</v>
          </cell>
          <cell r="D2250" t="str">
            <v>C</v>
          </cell>
          <cell r="E2250" t="str">
            <v>C</v>
          </cell>
        </row>
        <row r="2251">
          <cell r="A2251">
            <v>103038</v>
          </cell>
          <cell r="B2251" t="str">
            <v>New York Methodist Hospital</v>
          </cell>
          <cell r="C2251" t="str">
            <v>C</v>
          </cell>
          <cell r="D2251" t="str">
            <v>C</v>
          </cell>
          <cell r="E2251" t="str">
            <v>C</v>
          </cell>
        </row>
        <row r="2252">
          <cell r="A2252">
            <v>100857</v>
          </cell>
          <cell r="B2252" t="str">
            <v>Lehigh Regional Medical Center</v>
          </cell>
          <cell r="C2252" t="str">
            <v>C</v>
          </cell>
          <cell r="D2252" t="str">
            <v>C</v>
          </cell>
          <cell r="E2252" t="str">
            <v>C</v>
          </cell>
        </row>
        <row r="2253">
          <cell r="A2253">
            <v>102126</v>
          </cell>
          <cell r="B2253" t="str">
            <v>Mercy Health Hackley Campus</v>
          </cell>
          <cell r="C2253" t="str">
            <v>C</v>
          </cell>
          <cell r="D2253" t="str">
            <v>C</v>
          </cell>
          <cell r="E2253" t="str">
            <v>C</v>
          </cell>
        </row>
        <row r="2254">
          <cell r="A2254">
            <v>101257</v>
          </cell>
          <cell r="B2254" t="str">
            <v>Norwegian American Hospital</v>
          </cell>
          <cell r="C2254" t="str">
            <v>F</v>
          </cell>
          <cell r="D2254" t="str">
            <v>F</v>
          </cell>
          <cell r="E2254" t="str">
            <v>Grade Pending</v>
          </cell>
        </row>
        <row r="2255">
          <cell r="A2255">
            <v>100191</v>
          </cell>
          <cell r="B2255" t="str">
            <v>Mercy Gilbert Medical Center</v>
          </cell>
          <cell r="C2255" t="str">
            <v>C</v>
          </cell>
          <cell r="D2255" t="str">
            <v>C</v>
          </cell>
          <cell r="E2255" t="str">
            <v>C</v>
          </cell>
        </row>
        <row r="2256">
          <cell r="A2256">
            <v>102475</v>
          </cell>
          <cell r="B2256" t="str">
            <v>COX MEDICAL CENTER</v>
          </cell>
          <cell r="C2256" t="str">
            <v>C</v>
          </cell>
          <cell r="D2256" t="str">
            <v>C</v>
          </cell>
          <cell r="E2256" t="str">
            <v>C</v>
          </cell>
        </row>
        <row r="2257">
          <cell r="A2257">
            <v>101119</v>
          </cell>
          <cell r="B2257" t="str">
            <v>Wilcox Memorial Hospital</v>
          </cell>
          <cell r="C2257" t="str">
            <v>C</v>
          </cell>
          <cell r="D2257" t="str">
            <v>C</v>
          </cell>
          <cell r="E2257" t="str">
            <v>C</v>
          </cell>
        </row>
        <row r="2258">
          <cell r="A2258">
            <v>104041</v>
          </cell>
          <cell r="B2258" t="str">
            <v>Regional Medical Center at Memphis</v>
          </cell>
          <cell r="C2258" t="str">
            <v>C</v>
          </cell>
          <cell r="D2258" t="str">
            <v>C</v>
          </cell>
          <cell r="E2258" t="str">
            <v>C</v>
          </cell>
        </row>
        <row r="2259">
          <cell r="A2259">
            <v>100812</v>
          </cell>
          <cell r="B2259" t="str">
            <v>Manatee Memorial Hospital</v>
          </cell>
          <cell r="C2259" t="str">
            <v>C</v>
          </cell>
          <cell r="D2259" t="str">
            <v>C</v>
          </cell>
          <cell r="E2259" t="str">
            <v>C</v>
          </cell>
        </row>
        <row r="2260">
          <cell r="A2260">
            <v>101032</v>
          </cell>
          <cell r="B2260" t="str">
            <v>Tift Regional Medical Center</v>
          </cell>
          <cell r="C2260" t="str">
            <v>C</v>
          </cell>
          <cell r="D2260" t="str">
            <v>C</v>
          </cell>
          <cell r="E2260" t="str">
            <v>B</v>
          </cell>
        </row>
        <row r="2261">
          <cell r="A2261">
            <v>102494</v>
          </cell>
          <cell r="B2261" t="str">
            <v>Ozarks Medical Center</v>
          </cell>
          <cell r="C2261" t="str">
            <v>C</v>
          </cell>
          <cell r="D2261" t="str">
            <v>B</v>
          </cell>
          <cell r="E2261" t="str">
            <v>C</v>
          </cell>
        </row>
        <row r="2262">
          <cell r="A2262">
            <v>209086</v>
          </cell>
          <cell r="B2262" t="str">
            <v>Erlanger East Hospital</v>
          </cell>
          <cell r="C2262" t="str">
            <v>C</v>
          </cell>
          <cell r="D2262" t="str">
            <v>C</v>
          </cell>
          <cell r="E2262" t="str">
            <v>Unknown</v>
          </cell>
        </row>
        <row r="2263">
          <cell r="A2263">
            <v>101026</v>
          </cell>
          <cell r="B2263" t="str">
            <v>Piedmont Hospital</v>
          </cell>
          <cell r="C2263" t="str">
            <v>C</v>
          </cell>
          <cell r="D2263" t="str">
            <v>B</v>
          </cell>
          <cell r="E2263" t="str">
            <v>B</v>
          </cell>
        </row>
        <row r="2264">
          <cell r="A2264">
            <v>103560</v>
          </cell>
          <cell r="B2264" t="str">
            <v>TUALITY HEALTHCARE</v>
          </cell>
          <cell r="C2264" t="str">
            <v>C</v>
          </cell>
          <cell r="D2264" t="str">
            <v>A</v>
          </cell>
          <cell r="E2264" t="str">
            <v>C</v>
          </cell>
        </row>
        <row r="2265">
          <cell r="A2265">
            <v>102791</v>
          </cell>
          <cell r="B2265" t="str">
            <v>Chilton Memorial Hospital</v>
          </cell>
          <cell r="C2265" t="str">
            <v>D</v>
          </cell>
          <cell r="D2265" t="str">
            <v>C</v>
          </cell>
          <cell r="E2265" t="str">
            <v>C</v>
          </cell>
        </row>
        <row r="2266">
          <cell r="A2266">
            <v>103044</v>
          </cell>
          <cell r="B2266" t="str">
            <v>St. Elizabeth Medical Center of Utica</v>
          </cell>
          <cell r="C2266" t="str">
            <v>C</v>
          </cell>
          <cell r="D2266" t="str">
            <v>C</v>
          </cell>
          <cell r="E2266" t="str">
            <v>C</v>
          </cell>
        </row>
        <row r="2267">
          <cell r="A2267">
            <v>101812</v>
          </cell>
          <cell r="B2267" t="str">
            <v>Terrebonne General Medical Center</v>
          </cell>
          <cell r="C2267" t="str">
            <v>B</v>
          </cell>
          <cell r="D2267" t="str">
            <v>B</v>
          </cell>
          <cell r="E2267" t="str">
            <v>C</v>
          </cell>
        </row>
        <row r="2268">
          <cell r="A2268">
            <v>209070</v>
          </cell>
          <cell r="B2268" t="str">
            <v>Aria Health - Bucks County Division</v>
          </cell>
          <cell r="C2268" t="str">
            <v>C</v>
          </cell>
          <cell r="D2268" t="str">
            <v>C</v>
          </cell>
          <cell r="E2268" t="str">
            <v>Unknown</v>
          </cell>
        </row>
        <row r="2269">
          <cell r="A2269">
            <v>106740</v>
          </cell>
          <cell r="B2269" t="str">
            <v>Seton Medical Center Coastside</v>
          </cell>
          <cell r="C2269" t="e">
            <v>#N/A</v>
          </cell>
          <cell r="D2269" t="e">
            <v>#N/A</v>
          </cell>
          <cell r="E2269" t="e">
            <v>#N/A</v>
          </cell>
        </row>
        <row r="2270">
          <cell r="A2270">
            <v>101849</v>
          </cell>
          <cell r="B2270" t="str">
            <v>LSU Medical Center-University Hospital</v>
          </cell>
          <cell r="C2270" t="str">
            <v>C</v>
          </cell>
          <cell r="D2270" t="str">
            <v>C</v>
          </cell>
          <cell r="E2270" t="str">
            <v>C</v>
          </cell>
        </row>
        <row r="2271">
          <cell r="A2271">
            <v>102752</v>
          </cell>
          <cell r="B2271" t="str">
            <v>Dartmouth-Hitchcock Medical Center</v>
          </cell>
          <cell r="C2271" t="str">
            <v>C</v>
          </cell>
          <cell r="D2271" t="str">
            <v>C</v>
          </cell>
          <cell r="E2271" t="str">
            <v>Unknown</v>
          </cell>
        </row>
        <row r="2272">
          <cell r="A2272">
            <v>104203</v>
          </cell>
          <cell r="B2272" t="str">
            <v>Central Texas Medical Center</v>
          </cell>
          <cell r="C2272" t="str">
            <v>C</v>
          </cell>
          <cell r="D2272" t="str">
            <v>C</v>
          </cell>
          <cell r="E2272" t="str">
            <v>A</v>
          </cell>
        </row>
        <row r="2273">
          <cell r="A2273">
            <v>102637</v>
          </cell>
          <cell r="B2273" t="str">
            <v>Mary Lanning Healthcare</v>
          </cell>
          <cell r="C2273" t="str">
            <v>C</v>
          </cell>
          <cell r="D2273" t="str">
            <v>C</v>
          </cell>
          <cell r="E2273" t="str">
            <v>C</v>
          </cell>
        </row>
        <row r="2274">
          <cell r="A2274">
            <v>101025</v>
          </cell>
          <cell r="B2274" t="str">
            <v>St. Joseph's Hospital of Atlanta</v>
          </cell>
          <cell r="C2274" t="str">
            <v>B</v>
          </cell>
          <cell r="D2274" t="str">
            <v>C</v>
          </cell>
          <cell r="E2274" t="str">
            <v>C</v>
          </cell>
        </row>
        <row r="2275">
          <cell r="A2275">
            <v>101403</v>
          </cell>
          <cell r="B2275" t="str">
            <v>Community Hospital of Anderson and Madison County</v>
          </cell>
          <cell r="C2275" t="str">
            <v>B</v>
          </cell>
          <cell r="D2275" t="str">
            <v>C</v>
          </cell>
          <cell r="E2275" t="str">
            <v>C</v>
          </cell>
        </row>
        <row r="2276">
          <cell r="A2276">
            <v>104137</v>
          </cell>
          <cell r="B2276" t="str">
            <v>BAYSHORE MEDICAL CENTER</v>
          </cell>
          <cell r="C2276" t="str">
            <v>C</v>
          </cell>
          <cell r="D2276" t="str">
            <v>C</v>
          </cell>
          <cell r="E2276" t="str">
            <v>C</v>
          </cell>
        </row>
        <row r="2277">
          <cell r="A2277">
            <v>103629</v>
          </cell>
          <cell r="B2277" t="str">
            <v>Schuylkill Medical Center - East Norwegian St</v>
          </cell>
          <cell r="C2277" t="str">
            <v>C</v>
          </cell>
          <cell r="D2277" t="str">
            <v>C</v>
          </cell>
          <cell r="E2277" t="str">
            <v>C</v>
          </cell>
        </row>
        <row r="2278">
          <cell r="A2278">
            <v>100313</v>
          </cell>
          <cell r="B2278" t="str">
            <v>St. Elizabeth Community Hospital</v>
          </cell>
          <cell r="C2278" t="str">
            <v>A</v>
          </cell>
          <cell r="D2278" t="str">
            <v>A</v>
          </cell>
          <cell r="E2278" t="str">
            <v>A</v>
          </cell>
        </row>
        <row r="2279">
          <cell r="A2279">
            <v>100001</v>
          </cell>
          <cell r="B2279" t="str">
            <v>Southeast Alabama Medical Center</v>
          </cell>
          <cell r="C2279" t="str">
            <v>C</v>
          </cell>
          <cell r="D2279" t="str">
            <v>C</v>
          </cell>
          <cell r="E2279" t="str">
            <v>C</v>
          </cell>
        </row>
        <row r="2280">
          <cell r="A2280">
            <v>104108</v>
          </cell>
          <cell r="B2280" t="str">
            <v>Covenant Medical Center</v>
          </cell>
          <cell r="C2280" t="str">
            <v>C</v>
          </cell>
          <cell r="D2280" t="str">
            <v>C</v>
          </cell>
          <cell r="E2280" t="str">
            <v>C</v>
          </cell>
        </row>
        <row r="2281">
          <cell r="A2281">
            <v>103711</v>
          </cell>
          <cell r="B2281" t="str">
            <v>Ohio Valley General Hospital</v>
          </cell>
          <cell r="C2281" t="str">
            <v>C</v>
          </cell>
          <cell r="D2281" t="str">
            <v>C</v>
          </cell>
          <cell r="E2281" t="str">
            <v>C</v>
          </cell>
        </row>
        <row r="2282">
          <cell r="A2282">
            <v>100137</v>
          </cell>
          <cell r="B2282" t="str">
            <v>Maricopa Integrated Health System</v>
          </cell>
          <cell r="C2282" t="str">
            <v>D</v>
          </cell>
          <cell r="D2282" t="str">
            <v>C</v>
          </cell>
          <cell r="E2282" t="str">
            <v>C</v>
          </cell>
        </row>
        <row r="2283">
          <cell r="A2283">
            <v>102272</v>
          </cell>
          <cell r="B2283" t="str">
            <v>Virginia Regional Medical Center</v>
          </cell>
          <cell r="C2283" t="str">
            <v>C</v>
          </cell>
          <cell r="D2283" t="str">
            <v>C</v>
          </cell>
          <cell r="E2283" t="str">
            <v>C</v>
          </cell>
        </row>
        <row r="2284">
          <cell r="A2284">
            <v>101710</v>
          </cell>
          <cell r="B2284" t="str">
            <v>Medical Center at Bowling Green</v>
          </cell>
          <cell r="C2284" t="str">
            <v>C</v>
          </cell>
          <cell r="D2284" t="str">
            <v>C</v>
          </cell>
          <cell r="E2284" t="str">
            <v>C</v>
          </cell>
        </row>
        <row r="2285">
          <cell r="A2285">
            <v>103469</v>
          </cell>
          <cell r="B2285" t="str">
            <v>Cushing Regional Hospital</v>
          </cell>
          <cell r="C2285" t="e">
            <v>#N/A</v>
          </cell>
          <cell r="D2285" t="e">
            <v>#N/A</v>
          </cell>
          <cell r="E2285" t="e">
            <v>#N/A</v>
          </cell>
        </row>
        <row r="2286">
          <cell r="A2286">
            <v>101484</v>
          </cell>
          <cell r="B2286" t="str">
            <v>Jennie Edmundson Hospital</v>
          </cell>
          <cell r="C2286" t="str">
            <v>C</v>
          </cell>
          <cell r="D2286" t="str">
            <v>C</v>
          </cell>
          <cell r="E2286" t="str">
            <v>C</v>
          </cell>
        </row>
        <row r="2287">
          <cell r="A2287">
            <v>100783</v>
          </cell>
          <cell r="B2287" t="str">
            <v>MedStar Georgetown University Hospital</v>
          </cell>
          <cell r="C2287" t="str">
            <v>C</v>
          </cell>
          <cell r="D2287" t="str">
            <v>C</v>
          </cell>
          <cell r="E2287" t="str">
            <v>C</v>
          </cell>
        </row>
        <row r="2288">
          <cell r="A2288">
            <v>101086</v>
          </cell>
          <cell r="B2288" t="str">
            <v>Piedmont Newnan Hospital</v>
          </cell>
          <cell r="C2288" t="str">
            <v>C</v>
          </cell>
          <cell r="D2288" t="str">
            <v>C</v>
          </cell>
          <cell r="E2288" t="str">
            <v>C</v>
          </cell>
        </row>
        <row r="2289">
          <cell r="A2289">
            <v>104185</v>
          </cell>
          <cell r="B2289" t="str">
            <v>University Health System</v>
          </cell>
          <cell r="C2289" t="str">
            <v>F</v>
          </cell>
          <cell r="D2289" t="str">
            <v>D</v>
          </cell>
          <cell r="E2289" t="str">
            <v>Grade Pending</v>
          </cell>
        </row>
        <row r="2290">
          <cell r="A2290">
            <v>101114</v>
          </cell>
          <cell r="B2290" t="str">
            <v>Hilo Medical Center</v>
          </cell>
          <cell r="C2290" t="str">
            <v>C</v>
          </cell>
          <cell r="D2290" t="str">
            <v>C</v>
          </cell>
          <cell r="E2290" t="str">
            <v>C</v>
          </cell>
        </row>
        <row r="2291">
          <cell r="A2291">
            <v>101506</v>
          </cell>
          <cell r="B2291" t="str">
            <v>St. Luke's Regional Medical Center of Sioux City</v>
          </cell>
          <cell r="C2291" t="str">
            <v>D</v>
          </cell>
          <cell r="D2291" t="str">
            <v>D</v>
          </cell>
          <cell r="E2291" t="str">
            <v>C</v>
          </cell>
        </row>
        <row r="2292">
          <cell r="A2292">
            <v>102630</v>
          </cell>
          <cell r="B2292" t="str">
            <v>BryanLGH Medical Center</v>
          </cell>
          <cell r="C2292" t="str">
            <v>D</v>
          </cell>
          <cell r="D2292" t="str">
            <v>C</v>
          </cell>
          <cell r="E2292" t="str">
            <v>C</v>
          </cell>
        </row>
        <row r="2293">
          <cell r="A2293">
            <v>100130</v>
          </cell>
          <cell r="B2293" t="str">
            <v>Yavapai Regional Medical Center</v>
          </cell>
          <cell r="C2293" t="str">
            <v>D</v>
          </cell>
          <cell r="D2293" t="str">
            <v>D</v>
          </cell>
          <cell r="E2293" t="str">
            <v>C</v>
          </cell>
        </row>
        <row r="2294">
          <cell r="A2294">
            <v>100128</v>
          </cell>
          <cell r="B2294" t="str">
            <v>Carondelet St. Mary's Hospital</v>
          </cell>
          <cell r="C2294" t="str">
            <v>B</v>
          </cell>
          <cell r="D2294" t="str">
            <v>B</v>
          </cell>
          <cell r="E2294" t="str">
            <v>B</v>
          </cell>
        </row>
        <row r="2295">
          <cell r="A2295">
            <v>104348</v>
          </cell>
          <cell r="B2295" t="str">
            <v>CHRISTUS St. Michael Health System</v>
          </cell>
          <cell r="C2295" t="str">
            <v>C</v>
          </cell>
          <cell r="D2295" t="str">
            <v>C</v>
          </cell>
          <cell r="E2295" t="str">
            <v>C</v>
          </cell>
        </row>
        <row r="2296">
          <cell r="A2296">
            <v>103582</v>
          </cell>
          <cell r="B2296" t="str">
            <v>BAY AREA HOSPITAL</v>
          </cell>
          <cell r="C2296" t="str">
            <v>D</v>
          </cell>
          <cell r="D2296" t="str">
            <v>C</v>
          </cell>
          <cell r="E2296" t="str">
            <v>C</v>
          </cell>
        </row>
        <row r="2297">
          <cell r="A2297">
            <v>101617</v>
          </cell>
          <cell r="B2297" t="str">
            <v>Mercy Regional Health Center</v>
          </cell>
          <cell r="C2297" t="str">
            <v>C</v>
          </cell>
          <cell r="D2297" t="str">
            <v>A</v>
          </cell>
          <cell r="E2297" t="str">
            <v>C</v>
          </cell>
        </row>
        <row r="2298">
          <cell r="A2298">
            <v>100052</v>
          </cell>
          <cell r="B2298" t="str">
            <v>Athens-Limestone Hospital</v>
          </cell>
          <cell r="C2298" t="e">
            <v>#N/A</v>
          </cell>
          <cell r="D2298" t="str">
            <v>C</v>
          </cell>
          <cell r="E2298" t="str">
            <v>C</v>
          </cell>
        </row>
        <row r="2299">
          <cell r="A2299">
            <v>100854</v>
          </cell>
          <cell r="B2299" t="str">
            <v>Shands Lake Shore</v>
          </cell>
          <cell r="C2299" t="e">
            <v>#N/A</v>
          </cell>
          <cell r="D2299" t="str">
            <v>A</v>
          </cell>
          <cell r="E2299" t="str">
            <v>B</v>
          </cell>
        </row>
        <row r="2300">
          <cell r="A2300">
            <v>104470</v>
          </cell>
          <cell r="B2300" t="str">
            <v>Davis Hospital and Medical Center</v>
          </cell>
          <cell r="C2300" t="str">
            <v>C</v>
          </cell>
          <cell r="D2300" t="e">
            <v>#N/A</v>
          </cell>
          <cell r="E2300" t="str">
            <v>B</v>
          </cell>
        </row>
        <row r="2301">
          <cell r="A2301">
            <v>102781</v>
          </cell>
          <cell r="B2301" t="str">
            <v>St. Mary's Hospital of Passaic</v>
          </cell>
          <cell r="C2301" t="str">
            <v>B</v>
          </cell>
          <cell r="D2301" t="str">
            <v>B</v>
          </cell>
          <cell r="E2301" t="str">
            <v>C</v>
          </cell>
        </row>
        <row r="2302">
          <cell r="A2302">
            <v>102459</v>
          </cell>
          <cell r="B2302" t="str">
            <v>Bothwell Regional Health Center</v>
          </cell>
          <cell r="C2302" t="str">
            <v>C</v>
          </cell>
          <cell r="D2302" t="str">
            <v>C</v>
          </cell>
          <cell r="E2302" t="str">
            <v>C</v>
          </cell>
        </row>
        <row r="2303">
          <cell r="A2303">
            <v>104214</v>
          </cell>
          <cell r="B2303" t="str">
            <v>OakBend Medical Center</v>
          </cell>
          <cell r="C2303" t="e">
            <v>#N/A</v>
          </cell>
          <cell r="D2303" t="str">
            <v>C</v>
          </cell>
          <cell r="E2303" t="str">
            <v>C</v>
          </cell>
        </row>
        <row r="2304">
          <cell r="A2304">
            <v>101879</v>
          </cell>
          <cell r="B2304" t="str">
            <v>TULANE UNIVERSITY HOSPITAL &amp; CLINIC</v>
          </cell>
          <cell r="C2304" t="str">
            <v>C</v>
          </cell>
          <cell r="D2304" t="str">
            <v>C</v>
          </cell>
          <cell r="E2304" t="str">
            <v>B</v>
          </cell>
        </row>
        <row r="2305">
          <cell r="A2305">
            <v>103585</v>
          </cell>
          <cell r="B2305" t="str">
            <v>SACRED HEART MEDICAL CENTER AT RIVERBEND</v>
          </cell>
          <cell r="C2305" t="str">
            <v>C</v>
          </cell>
          <cell r="D2305" t="str">
            <v>C</v>
          </cell>
          <cell r="E2305" t="str">
            <v>C</v>
          </cell>
        </row>
        <row r="2306">
          <cell r="A2306">
            <v>103297</v>
          </cell>
          <cell r="B2306" t="str">
            <v>Flower Hospital</v>
          </cell>
          <cell r="C2306" t="str">
            <v>C</v>
          </cell>
          <cell r="D2306" t="str">
            <v>B</v>
          </cell>
          <cell r="E2306" t="str">
            <v>B</v>
          </cell>
        </row>
        <row r="2307">
          <cell r="A2307">
            <v>102858</v>
          </cell>
          <cell r="B2307" t="str">
            <v>San Juan Regional Medical Center</v>
          </cell>
          <cell r="C2307" t="str">
            <v>D</v>
          </cell>
          <cell r="D2307" t="str">
            <v>C</v>
          </cell>
          <cell r="E2307" t="str">
            <v>C</v>
          </cell>
        </row>
        <row r="2308">
          <cell r="A2308">
            <v>101586</v>
          </cell>
          <cell r="B2308" t="str">
            <v>St. Francis Health Center</v>
          </cell>
          <cell r="C2308" t="str">
            <v>B</v>
          </cell>
          <cell r="D2308" t="str">
            <v>B</v>
          </cell>
          <cell r="E2308" t="str">
            <v>C</v>
          </cell>
        </row>
        <row r="2309">
          <cell r="A2309">
            <v>102904</v>
          </cell>
          <cell r="B2309" t="str">
            <v>The Kingston Hospital</v>
          </cell>
          <cell r="C2309" t="str">
            <v>C</v>
          </cell>
          <cell r="D2309" t="str">
            <v>C</v>
          </cell>
          <cell r="E2309" t="str">
            <v>C</v>
          </cell>
        </row>
        <row r="2310">
          <cell r="A2310">
            <v>100335</v>
          </cell>
          <cell r="B2310" t="str">
            <v>Doctor's Medical Center of San Pablo</v>
          </cell>
          <cell r="C2310" t="str">
            <v>C</v>
          </cell>
          <cell r="D2310" t="str">
            <v>C</v>
          </cell>
          <cell r="E2310" t="str">
            <v>C</v>
          </cell>
        </row>
        <row r="2311">
          <cell r="A2311">
            <v>102369</v>
          </cell>
          <cell r="B2311" t="str">
            <v>Grenada Lake Medical Center</v>
          </cell>
          <cell r="C2311" t="e">
            <v>#N/A</v>
          </cell>
          <cell r="D2311" t="str">
            <v>C</v>
          </cell>
          <cell r="E2311" t="str">
            <v>C</v>
          </cell>
        </row>
        <row r="2312">
          <cell r="A2312">
            <v>102503</v>
          </cell>
          <cell r="B2312" t="str">
            <v>Western Missouri Medical Center</v>
          </cell>
          <cell r="C2312" t="str">
            <v>C</v>
          </cell>
          <cell r="D2312" t="str">
            <v>C</v>
          </cell>
          <cell r="E2312" t="str">
            <v>B</v>
          </cell>
        </row>
        <row r="2313">
          <cell r="A2313">
            <v>100144</v>
          </cell>
          <cell r="B2313" t="str">
            <v>St. Luke's Medical Center</v>
          </cell>
          <cell r="C2313" t="str">
            <v>C</v>
          </cell>
          <cell r="D2313" t="e">
            <v>#N/A</v>
          </cell>
          <cell r="E2313" t="e">
            <v>#N/A</v>
          </cell>
        </row>
        <row r="2314">
          <cell r="A2314">
            <v>102854</v>
          </cell>
          <cell r="B2314" t="str">
            <v>UNIVERSITY OF NEW MEXICO HOSPITAL</v>
          </cell>
          <cell r="C2314" t="str">
            <v>C</v>
          </cell>
          <cell r="D2314" t="str">
            <v>C</v>
          </cell>
          <cell r="E2314" t="str">
            <v>C</v>
          </cell>
        </row>
        <row r="2315">
          <cell r="A2315">
            <v>103431</v>
          </cell>
          <cell r="B2315" t="str">
            <v>Integris Bass Baptist Health Center</v>
          </cell>
          <cell r="C2315" t="str">
            <v>C</v>
          </cell>
          <cell r="D2315" t="str">
            <v>B</v>
          </cell>
          <cell r="E2315" t="str">
            <v>A</v>
          </cell>
        </row>
        <row r="2316">
          <cell r="A2316">
            <v>103435</v>
          </cell>
          <cell r="B2316" t="str">
            <v>JACKSON COUNTY MEMORIAL HOSPITAL</v>
          </cell>
          <cell r="C2316" t="str">
            <v>C</v>
          </cell>
          <cell r="D2316" t="str">
            <v>C</v>
          </cell>
          <cell r="E2316" t="str">
            <v>C</v>
          </cell>
        </row>
        <row r="2317">
          <cell r="A2317">
            <v>101039</v>
          </cell>
          <cell r="B2317" t="str">
            <v>McDuffie Regional Medical Center</v>
          </cell>
          <cell r="C2317" t="str">
            <v>D</v>
          </cell>
          <cell r="D2317" t="str">
            <v>D</v>
          </cell>
          <cell r="E2317" t="str">
            <v>C</v>
          </cell>
        </row>
        <row r="2318">
          <cell r="A2318">
            <v>100477</v>
          </cell>
          <cell r="B2318" t="str">
            <v>Los Angeles County University of Southern California Medical Center</v>
          </cell>
          <cell r="C2318" t="str">
            <v>C</v>
          </cell>
          <cell r="D2318" t="str">
            <v>C</v>
          </cell>
          <cell r="E2318" t="str">
            <v>B</v>
          </cell>
        </row>
        <row r="2319">
          <cell r="A2319">
            <v>103295</v>
          </cell>
          <cell r="B2319" t="str">
            <v>Van Wert County Hospital</v>
          </cell>
          <cell r="C2319" t="str">
            <v>C</v>
          </cell>
          <cell r="D2319" t="str">
            <v>C</v>
          </cell>
          <cell r="E2319" t="str">
            <v>B</v>
          </cell>
        </row>
        <row r="2320">
          <cell r="A2320">
            <v>104549</v>
          </cell>
          <cell r="B2320" t="str">
            <v>Memorial Hospital of Martinsville</v>
          </cell>
          <cell r="C2320" t="str">
            <v>C</v>
          </cell>
          <cell r="D2320" t="str">
            <v>C</v>
          </cell>
          <cell r="E2320" t="str">
            <v>Unknown</v>
          </cell>
        </row>
        <row r="2321">
          <cell r="A2321">
            <v>100423</v>
          </cell>
          <cell r="B2321" t="str">
            <v>Arrowhead Regional Medical Center</v>
          </cell>
          <cell r="C2321" t="str">
            <v>D</v>
          </cell>
          <cell r="D2321" t="str">
            <v>C</v>
          </cell>
          <cell r="E2321" t="str">
            <v>C</v>
          </cell>
        </row>
        <row r="2322">
          <cell r="A2322">
            <v>102533</v>
          </cell>
          <cell r="B2322" t="str">
            <v>Saint Francis Medical Center</v>
          </cell>
          <cell r="C2322" t="str">
            <v>C</v>
          </cell>
          <cell r="D2322" t="str">
            <v>C</v>
          </cell>
          <cell r="E2322" t="str">
            <v>C</v>
          </cell>
        </row>
        <row r="2323">
          <cell r="A2323">
            <v>104918</v>
          </cell>
          <cell r="B2323" t="str">
            <v>Cedar Park Regional Medical Center</v>
          </cell>
          <cell r="C2323" t="str">
            <v>C</v>
          </cell>
          <cell r="D2323" t="str">
            <v>C</v>
          </cell>
          <cell r="E2323" t="str">
            <v>A</v>
          </cell>
        </row>
        <row r="2324">
          <cell r="A2324">
            <v>101584</v>
          </cell>
          <cell r="B2324" t="str">
            <v>Hays Medical Center</v>
          </cell>
          <cell r="C2324" t="str">
            <v>D</v>
          </cell>
          <cell r="D2324" t="str">
            <v>D</v>
          </cell>
          <cell r="E2324" t="str">
            <v>Grade Pending</v>
          </cell>
        </row>
        <row r="2325">
          <cell r="A2325">
            <v>104202</v>
          </cell>
          <cell r="B2325" t="str">
            <v>Wise Regional Health System</v>
          </cell>
          <cell r="C2325" t="str">
            <v>B</v>
          </cell>
          <cell r="D2325" t="str">
            <v>B</v>
          </cell>
          <cell r="E2325" t="str">
            <v>A</v>
          </cell>
        </row>
        <row r="2326">
          <cell r="A2326">
            <v>102871</v>
          </cell>
          <cell r="B2326" t="str">
            <v>Los Alamos Medical Center</v>
          </cell>
          <cell r="C2326" t="str">
            <v>C</v>
          </cell>
          <cell r="D2326" t="e">
            <v>#N/A</v>
          </cell>
          <cell r="E2326" t="e">
            <v>#N/A</v>
          </cell>
        </row>
        <row r="2327">
          <cell r="A2327">
            <v>100308</v>
          </cell>
          <cell r="B2327" t="str">
            <v>Oroville Hospital</v>
          </cell>
          <cell r="C2327" t="str">
            <v>C</v>
          </cell>
          <cell r="D2327" t="str">
            <v>C</v>
          </cell>
          <cell r="E2327" t="str">
            <v>C</v>
          </cell>
        </row>
        <row r="2328">
          <cell r="A2328">
            <v>103003</v>
          </cell>
          <cell r="B2328" t="str">
            <v>Mount St. Mary's Hospital and Health Center</v>
          </cell>
          <cell r="C2328" t="str">
            <v>C</v>
          </cell>
          <cell r="D2328" t="str">
            <v>C</v>
          </cell>
          <cell r="E2328" t="str">
            <v>C</v>
          </cell>
        </row>
        <row r="2329">
          <cell r="A2329">
            <v>100749</v>
          </cell>
          <cell r="B2329" t="str">
            <v>Johnson Medical Center</v>
          </cell>
          <cell r="C2329" t="str">
            <v>C</v>
          </cell>
          <cell r="D2329" t="e">
            <v>#N/A</v>
          </cell>
          <cell r="E2329" t="e">
            <v>#N/A</v>
          </cell>
        </row>
        <row r="2330">
          <cell r="A2330">
            <v>103704</v>
          </cell>
          <cell r="B2330" t="str">
            <v>Warren General Hospital</v>
          </cell>
          <cell r="C2330" t="e">
            <v>#N/A</v>
          </cell>
          <cell r="D2330" t="str">
            <v>C</v>
          </cell>
          <cell r="E2330" t="str">
            <v>C</v>
          </cell>
        </row>
        <row r="2331">
          <cell r="A2331">
            <v>102251</v>
          </cell>
          <cell r="B2331" t="str">
            <v>Fairview University Medical Center Mesabi</v>
          </cell>
          <cell r="C2331" t="str">
            <v>C</v>
          </cell>
          <cell r="D2331" t="str">
            <v>B</v>
          </cell>
          <cell r="E2331" t="str">
            <v>C</v>
          </cell>
        </row>
        <row r="2332">
          <cell r="A2332">
            <v>102857</v>
          </cell>
          <cell r="B2332" t="str">
            <v>GERALD CHAMPION REGIONAL MEDICAL CENTE</v>
          </cell>
          <cell r="C2332" t="str">
            <v>C</v>
          </cell>
          <cell r="D2332" t="str">
            <v>B</v>
          </cell>
          <cell r="E2332" t="str">
            <v>C</v>
          </cell>
        </row>
        <row r="2333">
          <cell r="A2333">
            <v>103120</v>
          </cell>
          <cell r="B2333" t="str">
            <v>Sampson Regional Medical Center</v>
          </cell>
          <cell r="C2333" t="str">
            <v>D</v>
          </cell>
          <cell r="D2333" t="str">
            <v>C</v>
          </cell>
          <cell r="E2333" t="str">
            <v>C</v>
          </cell>
        </row>
        <row r="2334">
          <cell r="A2334">
            <v>188732</v>
          </cell>
          <cell r="B2334" t="str">
            <v>ST LUKE'S HOSPITAL AT THE VINTAGE</v>
          </cell>
          <cell r="C2334" t="e">
            <v>#N/A</v>
          </cell>
          <cell r="D2334" t="e">
            <v>#N/A</v>
          </cell>
          <cell r="E2334" t="e">
            <v>#N/A</v>
          </cell>
        </row>
        <row r="2335">
          <cell r="A2335">
            <v>102275</v>
          </cell>
          <cell r="B2335" t="str">
            <v>Sanford Bemidji Medical Center</v>
          </cell>
          <cell r="C2335" t="str">
            <v>C</v>
          </cell>
          <cell r="D2335" t="str">
            <v>C</v>
          </cell>
          <cell r="E2335" t="str">
            <v>C</v>
          </cell>
        </row>
        <row r="2336">
          <cell r="A2336">
            <v>101727</v>
          </cell>
          <cell r="B2336" t="str">
            <v>Jewish Hospital</v>
          </cell>
          <cell r="C2336" t="str">
            <v>D</v>
          </cell>
          <cell r="D2336" t="str">
            <v>C</v>
          </cell>
          <cell r="E2336" t="str">
            <v>C</v>
          </cell>
        </row>
        <row r="2337">
          <cell r="A2337">
            <v>103015</v>
          </cell>
          <cell r="B2337" t="str">
            <v>Crouse Hospital</v>
          </cell>
          <cell r="C2337" t="str">
            <v>C</v>
          </cell>
          <cell r="D2337" t="str">
            <v>C</v>
          </cell>
          <cell r="E2337" t="str">
            <v>C</v>
          </cell>
        </row>
        <row r="2338">
          <cell r="A2338">
            <v>103292</v>
          </cell>
          <cell r="B2338" t="str">
            <v>The Toledo Hospital</v>
          </cell>
          <cell r="C2338" t="str">
            <v>C</v>
          </cell>
          <cell r="D2338" t="str">
            <v>C</v>
          </cell>
          <cell r="E2338" t="str">
            <v>C</v>
          </cell>
        </row>
        <row r="2339">
          <cell r="A2339">
            <v>100323</v>
          </cell>
          <cell r="B2339" t="str">
            <v>Community Regional Medical Center</v>
          </cell>
          <cell r="C2339" t="str">
            <v>C</v>
          </cell>
          <cell r="D2339" t="str">
            <v>C</v>
          </cell>
          <cell r="E2339" t="str">
            <v>B</v>
          </cell>
        </row>
        <row r="2340">
          <cell r="A2340">
            <v>101408</v>
          </cell>
          <cell r="B2340" t="str">
            <v>Franciscan St. Anthony Health - Crown Point</v>
          </cell>
          <cell r="C2340" t="e">
            <v>#N/A</v>
          </cell>
          <cell r="D2340" t="e">
            <v>#N/A</v>
          </cell>
          <cell r="E2340" t="e">
            <v>#N/A</v>
          </cell>
        </row>
        <row r="2341">
          <cell r="A2341">
            <v>103025</v>
          </cell>
          <cell r="B2341" t="str">
            <v>Wyckoff Heights Medical Center</v>
          </cell>
          <cell r="C2341" t="str">
            <v>C</v>
          </cell>
          <cell r="D2341" t="e">
            <v>#N/A</v>
          </cell>
          <cell r="E2341" t="e">
            <v>#N/A</v>
          </cell>
        </row>
        <row r="2342">
          <cell r="A2342">
            <v>104184</v>
          </cell>
          <cell r="B2342" t="str">
            <v>Memorial Health System of East Texas</v>
          </cell>
          <cell r="C2342" t="str">
            <v>C</v>
          </cell>
          <cell r="D2342" t="str">
            <v>C</v>
          </cell>
          <cell r="E2342" t="str">
            <v>C</v>
          </cell>
        </row>
        <row r="2343">
          <cell r="A2343">
            <v>100259</v>
          </cell>
          <cell r="B2343" t="str">
            <v>White River Medical Center</v>
          </cell>
          <cell r="C2343" t="str">
            <v>C</v>
          </cell>
          <cell r="D2343" t="str">
            <v>C</v>
          </cell>
          <cell r="E2343" t="str">
            <v>C</v>
          </cell>
        </row>
        <row r="2344">
          <cell r="A2344">
            <v>100419</v>
          </cell>
          <cell r="B2344" t="str">
            <v>Methodist Hospital of Southern California</v>
          </cell>
          <cell r="C2344" t="str">
            <v>D</v>
          </cell>
          <cell r="D2344" t="str">
            <v>C</v>
          </cell>
          <cell r="E2344" t="str">
            <v>C</v>
          </cell>
        </row>
        <row r="2345">
          <cell r="A2345">
            <v>102509</v>
          </cell>
          <cell r="B2345" t="str">
            <v>Southeast Missouri Hospital</v>
          </cell>
          <cell r="C2345" t="str">
            <v>C</v>
          </cell>
          <cell r="D2345" t="str">
            <v>C</v>
          </cell>
          <cell r="E2345" t="str">
            <v>C</v>
          </cell>
        </row>
        <row r="2346">
          <cell r="A2346">
            <v>100257</v>
          </cell>
          <cell r="B2346" t="str">
            <v>Baptist Health Medical Center-Little Rock</v>
          </cell>
          <cell r="C2346" t="str">
            <v>D</v>
          </cell>
          <cell r="D2346" t="str">
            <v>C</v>
          </cell>
          <cell r="E2346" t="str">
            <v>C</v>
          </cell>
        </row>
        <row r="2347">
          <cell r="A2347">
            <v>102473</v>
          </cell>
          <cell r="B2347" t="str">
            <v>Barnes-Jewish Hospital</v>
          </cell>
          <cell r="C2347" t="str">
            <v>C</v>
          </cell>
          <cell r="D2347" t="str">
            <v>C</v>
          </cell>
          <cell r="E2347" t="str">
            <v>C</v>
          </cell>
        </row>
        <row r="2348">
          <cell r="A2348">
            <v>100771</v>
          </cell>
          <cell r="B2348" t="str">
            <v>University of Connecticut Health Center, John Dempsey Hospital</v>
          </cell>
          <cell r="C2348" t="str">
            <v>C</v>
          </cell>
          <cell r="D2348" t="str">
            <v>C</v>
          </cell>
          <cell r="E2348" t="str">
            <v>C</v>
          </cell>
        </row>
        <row r="2349">
          <cell r="A2349">
            <v>103280</v>
          </cell>
          <cell r="B2349" t="str">
            <v>University of Toledo Medical Center</v>
          </cell>
          <cell r="C2349" t="str">
            <v>C</v>
          </cell>
          <cell r="D2349" t="str">
            <v>C</v>
          </cell>
          <cell r="E2349" t="str">
            <v>B</v>
          </cell>
        </row>
        <row r="2350">
          <cell r="A2350">
            <v>102180</v>
          </cell>
          <cell r="B2350" t="str">
            <v>Genesys Regional Medical Center</v>
          </cell>
          <cell r="C2350" t="str">
            <v>C</v>
          </cell>
          <cell r="D2350" t="str">
            <v>C</v>
          </cell>
          <cell r="E2350" t="str">
            <v>C</v>
          </cell>
        </row>
        <row r="2351">
          <cell r="A2351">
            <v>209095</v>
          </cell>
          <cell r="B2351" t="str">
            <v>East Houston Regional Medical Center</v>
          </cell>
          <cell r="C2351" t="str">
            <v>C</v>
          </cell>
          <cell r="D2351" t="str">
            <v>C</v>
          </cell>
          <cell r="E2351" t="str">
            <v>Unknown</v>
          </cell>
        </row>
        <row r="2352">
          <cell r="A2352">
            <v>103012</v>
          </cell>
          <cell r="B2352" t="str">
            <v>Metropolitan Hospital Center</v>
          </cell>
          <cell r="C2352" t="str">
            <v>C</v>
          </cell>
          <cell r="D2352" t="str">
            <v>C</v>
          </cell>
          <cell r="E2352" t="str">
            <v>A</v>
          </cell>
        </row>
        <row r="2353">
          <cell r="A2353">
            <v>102805</v>
          </cell>
          <cell r="B2353" t="str">
            <v>Inspira Medical Center Vineland</v>
          </cell>
          <cell r="C2353" t="str">
            <v>D</v>
          </cell>
          <cell r="D2353" t="str">
            <v>C</v>
          </cell>
          <cell r="E2353" t="str">
            <v>C</v>
          </cell>
        </row>
        <row r="2354">
          <cell r="A2354">
            <v>102912</v>
          </cell>
          <cell r="B2354" t="str">
            <v>Jamaica Hospital Medical Center</v>
          </cell>
          <cell r="C2354" t="str">
            <v>C</v>
          </cell>
          <cell r="D2354" t="str">
            <v>C</v>
          </cell>
          <cell r="E2354" t="str">
            <v>C</v>
          </cell>
        </row>
        <row r="2355">
          <cell r="A2355">
            <v>101819</v>
          </cell>
          <cell r="B2355" t="str">
            <v>Opelousas General Health System</v>
          </cell>
          <cell r="C2355" t="str">
            <v>D</v>
          </cell>
          <cell r="D2355" t="str">
            <v>D</v>
          </cell>
          <cell r="E2355" t="str">
            <v>Grade Pending</v>
          </cell>
        </row>
        <row r="2356">
          <cell r="A2356">
            <v>102826</v>
          </cell>
          <cell r="B2356" t="str">
            <v>Inspira Medical Center Elmer</v>
          </cell>
          <cell r="C2356" t="str">
            <v>C</v>
          </cell>
          <cell r="D2356" t="str">
            <v>C</v>
          </cell>
          <cell r="E2356" t="str">
            <v>B</v>
          </cell>
        </row>
        <row r="2357">
          <cell r="A2357">
            <v>104232</v>
          </cell>
          <cell r="B2357" t="str">
            <v>East Texas Medical Center of Athens</v>
          </cell>
          <cell r="C2357" t="str">
            <v>C</v>
          </cell>
          <cell r="D2357" t="str">
            <v>C</v>
          </cell>
          <cell r="E2357" t="str">
            <v>C</v>
          </cell>
        </row>
        <row r="2358">
          <cell r="A2358">
            <v>101047</v>
          </cell>
          <cell r="B2358" t="str">
            <v>Meadows Regional Medical Center</v>
          </cell>
          <cell r="C2358" t="str">
            <v>C</v>
          </cell>
          <cell r="D2358" t="str">
            <v>C</v>
          </cell>
          <cell r="E2358" t="str">
            <v>Unknown</v>
          </cell>
        </row>
        <row r="2359">
          <cell r="A2359">
            <v>101580</v>
          </cell>
          <cell r="B2359" t="str">
            <v>Via Christi Hospital Pittsburg</v>
          </cell>
          <cell r="C2359" t="str">
            <v>C</v>
          </cell>
          <cell r="D2359" t="str">
            <v>C</v>
          </cell>
          <cell r="E2359" t="str">
            <v>Grade Pending</v>
          </cell>
        </row>
        <row r="2360">
          <cell r="A2360">
            <v>104210</v>
          </cell>
          <cell r="B2360" t="str">
            <v>College Station Medical Center</v>
          </cell>
          <cell r="C2360" t="str">
            <v>D</v>
          </cell>
          <cell r="D2360" t="str">
            <v>C</v>
          </cell>
          <cell r="E2360" t="str">
            <v>C</v>
          </cell>
        </row>
        <row r="2361">
          <cell r="A2361">
            <v>104863</v>
          </cell>
          <cell r="B2361" t="str">
            <v>Ivinson Memorial Hospital</v>
          </cell>
          <cell r="C2361" t="str">
            <v>C</v>
          </cell>
          <cell r="D2361" t="str">
            <v>B</v>
          </cell>
          <cell r="E2361" t="str">
            <v>Unknown</v>
          </cell>
        </row>
        <row r="2362">
          <cell r="A2362">
            <v>209065</v>
          </cell>
          <cell r="B2362" t="str">
            <v>OU Medical Center Edmond</v>
          </cell>
          <cell r="C2362" t="str">
            <v>C</v>
          </cell>
          <cell r="D2362" t="str">
            <v>C</v>
          </cell>
          <cell r="E2362" t="str">
            <v>Unknown</v>
          </cell>
        </row>
        <row r="2363">
          <cell r="A2363">
            <v>151028</v>
          </cell>
          <cell r="B2363" t="str">
            <v>Texas Regional Medical Center</v>
          </cell>
          <cell r="C2363" t="str">
            <v>B</v>
          </cell>
          <cell r="D2363" t="str">
            <v>C</v>
          </cell>
          <cell r="E2363" t="str">
            <v>Grade Pending</v>
          </cell>
        </row>
        <row r="2364">
          <cell r="A2364">
            <v>100152</v>
          </cell>
          <cell r="B2364" t="str">
            <v>University Medical Center</v>
          </cell>
          <cell r="C2364" t="str">
            <v>D</v>
          </cell>
          <cell r="D2364" t="str">
            <v>D</v>
          </cell>
          <cell r="E2364" t="str">
            <v>C</v>
          </cell>
        </row>
        <row r="2365">
          <cell r="A2365">
            <v>101807</v>
          </cell>
          <cell r="B2365" t="str">
            <v>DAUTERIVE HOSPITAL</v>
          </cell>
          <cell r="C2365" t="str">
            <v>B</v>
          </cell>
          <cell r="D2365" t="str">
            <v>B</v>
          </cell>
          <cell r="E2365" t="str">
            <v>C</v>
          </cell>
        </row>
        <row r="2366">
          <cell r="A2366">
            <v>102361</v>
          </cell>
          <cell r="B2366" t="str">
            <v>University Hospitals and Health System, University of Mississippi Medical Center</v>
          </cell>
          <cell r="C2366" t="str">
            <v>C</v>
          </cell>
          <cell r="D2366" t="str">
            <v>C</v>
          </cell>
          <cell r="E2366" t="str">
            <v>C</v>
          </cell>
        </row>
        <row r="2367">
          <cell r="A2367">
            <v>103878</v>
          </cell>
          <cell r="B2367" t="str">
            <v>Kershaw County Medical Center</v>
          </cell>
          <cell r="C2367" t="str">
            <v>C</v>
          </cell>
          <cell r="D2367" t="str">
            <v>C</v>
          </cell>
          <cell r="E2367" t="str">
            <v>B</v>
          </cell>
        </row>
        <row r="2368">
          <cell r="A2368">
            <v>106837</v>
          </cell>
          <cell r="B2368" t="str">
            <v>Franciscan St. James Health - Chicago Heights</v>
          </cell>
          <cell r="C2368" t="str">
            <v>B</v>
          </cell>
          <cell r="D2368" t="str">
            <v>B</v>
          </cell>
          <cell r="E2368" t="str">
            <v>C</v>
          </cell>
        </row>
        <row r="2369">
          <cell r="A2369">
            <v>104303</v>
          </cell>
          <cell r="B2369" t="str">
            <v>TOMBALL REGIONAL HOSPITAL</v>
          </cell>
          <cell r="C2369" t="str">
            <v>D</v>
          </cell>
          <cell r="D2369" t="str">
            <v>C</v>
          </cell>
          <cell r="E2369" t="str">
            <v>Grade Pending</v>
          </cell>
        </row>
        <row r="2370">
          <cell r="A2370">
            <v>100210</v>
          </cell>
          <cell r="B2370" t="str">
            <v>Johnson Regional Medical Center</v>
          </cell>
          <cell r="C2370" t="str">
            <v>C</v>
          </cell>
          <cell r="D2370" t="str">
            <v>C</v>
          </cell>
          <cell r="E2370" t="str">
            <v>C</v>
          </cell>
        </row>
        <row r="2371">
          <cell r="A2371">
            <v>100851</v>
          </cell>
          <cell r="B2371" t="str">
            <v>Wuesthoff Medical Center - Rockledge</v>
          </cell>
          <cell r="C2371" t="str">
            <v>C</v>
          </cell>
          <cell r="D2371" t="str">
            <v>A</v>
          </cell>
          <cell r="E2371" t="str">
            <v>B</v>
          </cell>
        </row>
        <row r="2372">
          <cell r="A2372">
            <v>102185</v>
          </cell>
          <cell r="B2372" t="str">
            <v>Port Huron Hospital</v>
          </cell>
          <cell r="C2372" t="str">
            <v>C</v>
          </cell>
          <cell r="D2372" t="str">
            <v>B</v>
          </cell>
          <cell r="E2372" t="str">
            <v>A</v>
          </cell>
        </row>
        <row r="2373">
          <cell r="A2373">
            <v>101854</v>
          </cell>
          <cell r="B2373" t="str">
            <v>Willis-Knighton Medical Center</v>
          </cell>
          <cell r="C2373" t="str">
            <v>C</v>
          </cell>
          <cell r="D2373" t="str">
            <v>C</v>
          </cell>
          <cell r="E2373" t="str">
            <v>C</v>
          </cell>
        </row>
        <row r="2374">
          <cell r="A2374">
            <v>102162</v>
          </cell>
          <cell r="B2374" t="str">
            <v>McLaren Regional Medical Center</v>
          </cell>
          <cell r="C2374" t="str">
            <v>C</v>
          </cell>
          <cell r="D2374" t="str">
            <v>C</v>
          </cell>
          <cell r="E2374" t="str">
            <v>C</v>
          </cell>
        </row>
        <row r="2375">
          <cell r="A2375">
            <v>100779</v>
          </cell>
          <cell r="B2375" t="str">
            <v>Nanticoke Memorial Hospital</v>
          </cell>
          <cell r="C2375" t="str">
            <v>C</v>
          </cell>
          <cell r="D2375" t="str">
            <v>C</v>
          </cell>
          <cell r="E2375" t="str">
            <v>B</v>
          </cell>
        </row>
        <row r="2376">
          <cell r="A2376">
            <v>103924</v>
          </cell>
          <cell r="B2376" t="str">
            <v>Spearfish Regional Hospital</v>
          </cell>
          <cell r="C2376" t="str">
            <v>A</v>
          </cell>
          <cell r="D2376" t="str">
            <v>A</v>
          </cell>
          <cell r="E2376" t="str">
            <v>A</v>
          </cell>
        </row>
        <row r="2377">
          <cell r="A2377">
            <v>101763</v>
          </cell>
          <cell r="B2377" t="str">
            <v>GREENVIEW REGIONAL HOSPITAL</v>
          </cell>
          <cell r="C2377" t="str">
            <v>A</v>
          </cell>
          <cell r="D2377" t="str">
            <v>B</v>
          </cell>
          <cell r="E2377" t="str">
            <v>A</v>
          </cell>
        </row>
        <row r="2378">
          <cell r="A2378">
            <v>101152</v>
          </cell>
          <cell r="B2378" t="str">
            <v>Graham Hospital</v>
          </cell>
          <cell r="C2378" t="str">
            <v>B</v>
          </cell>
          <cell r="D2378" t="str">
            <v>B</v>
          </cell>
          <cell r="E2378" t="str">
            <v>A</v>
          </cell>
        </row>
        <row r="2379">
          <cell r="A2379">
            <v>103026</v>
          </cell>
          <cell r="B2379" t="str">
            <v>Saratoga Hospital</v>
          </cell>
          <cell r="C2379" t="str">
            <v>C</v>
          </cell>
          <cell r="D2379" t="str">
            <v>C</v>
          </cell>
          <cell r="E2379" t="str">
            <v>C</v>
          </cell>
        </row>
        <row r="2380">
          <cell r="A2380">
            <v>100349</v>
          </cell>
          <cell r="B2380" t="str">
            <v>St. Francis Medical Center of Lynwood</v>
          </cell>
          <cell r="C2380" t="str">
            <v>C</v>
          </cell>
          <cell r="D2380" t="str">
            <v>C</v>
          </cell>
          <cell r="E2380" t="str">
            <v>C</v>
          </cell>
        </row>
        <row r="2381">
          <cell r="A2381">
            <v>101579</v>
          </cell>
          <cell r="B2381" t="str">
            <v>Newman Regional Health</v>
          </cell>
          <cell r="C2381" t="str">
            <v>D</v>
          </cell>
          <cell r="D2381" t="str">
            <v>D</v>
          </cell>
          <cell r="E2381" t="str">
            <v>Grade Pending</v>
          </cell>
        </row>
        <row r="2382">
          <cell r="A2382">
            <v>104262</v>
          </cell>
          <cell r="B2382" t="str">
            <v>Covenant Hospital Plainview</v>
          </cell>
          <cell r="C2382" t="e">
            <v>#N/A</v>
          </cell>
          <cell r="D2382" t="str">
            <v>C</v>
          </cell>
          <cell r="E2382" t="str">
            <v>C</v>
          </cell>
        </row>
        <row r="2383">
          <cell r="A2383">
            <v>101220</v>
          </cell>
          <cell r="B2383" t="str">
            <v>Holy Cross Hospital</v>
          </cell>
          <cell r="C2383" t="e">
            <v>#N/A</v>
          </cell>
          <cell r="D2383" t="str">
            <v>C</v>
          </cell>
          <cell r="E2383" t="str">
            <v>C</v>
          </cell>
        </row>
        <row r="2384">
          <cell r="A2384">
            <v>103460</v>
          </cell>
          <cell r="B2384" t="str">
            <v>Oklahoma State University Medical Center</v>
          </cell>
          <cell r="C2384" t="str">
            <v>C</v>
          </cell>
          <cell r="D2384" t="str">
            <v>C</v>
          </cell>
          <cell r="E2384" t="str">
            <v>C</v>
          </cell>
        </row>
        <row r="2385">
          <cell r="A2385">
            <v>101237</v>
          </cell>
          <cell r="B2385" t="str">
            <v>St. Mary's Hospital of Decatur</v>
          </cell>
          <cell r="C2385" t="str">
            <v>C</v>
          </cell>
          <cell r="D2385" t="str">
            <v>C</v>
          </cell>
          <cell r="E2385" t="str">
            <v>C</v>
          </cell>
        </row>
        <row r="2386">
          <cell r="A2386">
            <v>101817</v>
          </cell>
          <cell r="B2386" t="str">
            <v>Teche Regional Medical Center</v>
          </cell>
          <cell r="C2386" t="str">
            <v>C</v>
          </cell>
          <cell r="D2386" t="str">
            <v>C</v>
          </cell>
          <cell r="E2386" t="str">
            <v>A</v>
          </cell>
        </row>
        <row r="2387">
          <cell r="A2387">
            <v>103042</v>
          </cell>
          <cell r="B2387" t="str">
            <v>SUNY Upstate Medical University Hospital</v>
          </cell>
          <cell r="C2387" t="str">
            <v>D</v>
          </cell>
          <cell r="D2387" t="str">
            <v>C</v>
          </cell>
          <cell r="E2387" t="str">
            <v>C</v>
          </cell>
        </row>
        <row r="2388">
          <cell r="A2388">
            <v>103556</v>
          </cell>
          <cell r="B2388" t="str">
            <v>GOOD SAMARITAN REGIONAL MEDICAL CTR</v>
          </cell>
          <cell r="C2388" t="str">
            <v>C</v>
          </cell>
          <cell r="D2388" t="str">
            <v>C</v>
          </cell>
          <cell r="E2388" t="str">
            <v>Grade Pending</v>
          </cell>
        </row>
        <row r="2389">
          <cell r="A2389">
            <v>102477</v>
          </cell>
          <cell r="B2389" t="str">
            <v>Truman Medical Center Hospital Hill</v>
          </cell>
          <cell r="C2389" t="str">
            <v>C</v>
          </cell>
          <cell r="D2389" t="str">
            <v>B</v>
          </cell>
          <cell r="E2389" t="str">
            <v>C</v>
          </cell>
        </row>
        <row r="2390">
          <cell r="A2390">
            <v>209068</v>
          </cell>
          <cell r="B2390" t="str">
            <v>Aria Health - Frankford Division</v>
          </cell>
          <cell r="C2390" t="str">
            <v>C</v>
          </cell>
          <cell r="D2390" t="str">
            <v>C</v>
          </cell>
          <cell r="E2390" t="str">
            <v>Unknown</v>
          </cell>
        </row>
        <row r="2391">
          <cell r="A2391">
            <v>104695</v>
          </cell>
          <cell r="B2391" t="str">
            <v>Beckley ARH Hospital</v>
          </cell>
          <cell r="C2391" t="str">
            <v>D</v>
          </cell>
          <cell r="D2391" t="str">
            <v>D</v>
          </cell>
          <cell r="E2391" t="str">
            <v>C</v>
          </cell>
        </row>
        <row r="2392">
          <cell r="A2392">
            <v>104557</v>
          </cell>
          <cell r="B2392" t="str">
            <v>Southern Virginia Regional Medical Center</v>
          </cell>
          <cell r="C2392" t="str">
            <v>C</v>
          </cell>
          <cell r="D2392" t="str">
            <v>C</v>
          </cell>
          <cell r="E2392" t="str">
            <v>Unknown</v>
          </cell>
        </row>
        <row r="2393">
          <cell r="A2393">
            <v>102864</v>
          </cell>
          <cell r="B2393" t="str">
            <v>GILA REGIONAL MEDICAL CENTER</v>
          </cell>
          <cell r="C2393" t="str">
            <v>C</v>
          </cell>
          <cell r="D2393" t="str">
            <v>C</v>
          </cell>
          <cell r="E2393" t="str">
            <v>B</v>
          </cell>
        </row>
        <row r="2394">
          <cell r="A2394">
            <v>101167</v>
          </cell>
          <cell r="B2394" t="str">
            <v>St. Anthony's Memorial Hospital</v>
          </cell>
          <cell r="C2394" t="str">
            <v>C</v>
          </cell>
          <cell r="D2394" t="str">
            <v>C</v>
          </cell>
          <cell r="E2394" t="str">
            <v>Unknown</v>
          </cell>
        </row>
        <row r="2395">
          <cell r="A2395">
            <v>103561</v>
          </cell>
          <cell r="B2395" t="str">
            <v>SAMARITAN ALBANY GENERAL HOSPITAL</v>
          </cell>
          <cell r="C2395" t="str">
            <v>C</v>
          </cell>
          <cell r="D2395" t="str">
            <v>D</v>
          </cell>
          <cell r="E2395" t="str">
            <v>C</v>
          </cell>
        </row>
        <row r="2396">
          <cell r="A2396">
            <v>104452</v>
          </cell>
          <cell r="B2396" t="str">
            <v>Intermountain Medical Center</v>
          </cell>
          <cell r="C2396" t="str">
            <v>C</v>
          </cell>
          <cell r="D2396" t="str">
            <v>C</v>
          </cell>
          <cell r="E2396" t="str">
            <v>C</v>
          </cell>
        </row>
        <row r="2397">
          <cell r="A2397">
            <v>101196</v>
          </cell>
          <cell r="B2397" t="str">
            <v>McDonough District Hospital</v>
          </cell>
          <cell r="C2397" t="str">
            <v>C</v>
          </cell>
          <cell r="D2397" t="str">
            <v>B</v>
          </cell>
          <cell r="E2397" t="str">
            <v>Unknown</v>
          </cell>
        </row>
        <row r="2398">
          <cell r="A2398">
            <v>100810</v>
          </cell>
          <cell r="B2398" t="str">
            <v>Bayfront Medical Center</v>
          </cell>
          <cell r="C2398" t="str">
            <v>C</v>
          </cell>
          <cell r="D2398" t="str">
            <v>C</v>
          </cell>
          <cell r="E2398" t="str">
            <v>B</v>
          </cell>
        </row>
        <row r="2399">
          <cell r="A2399">
            <v>102970</v>
          </cell>
          <cell r="B2399" t="str">
            <v>Lenox Hill Hospital</v>
          </cell>
          <cell r="C2399" t="str">
            <v>D</v>
          </cell>
          <cell r="D2399" t="str">
            <v>C</v>
          </cell>
          <cell r="E2399" t="str">
            <v>C</v>
          </cell>
        </row>
        <row r="2400">
          <cell r="A2400">
            <v>224015</v>
          </cell>
          <cell r="B2400" t="str">
            <v>St. Luke's Meridian Medical Center</v>
          </cell>
          <cell r="C2400" t="e">
            <v>#N/A</v>
          </cell>
          <cell r="D2400" t="e">
            <v>#N/A</v>
          </cell>
          <cell r="E2400" t="e">
            <v>#N/A</v>
          </cell>
        </row>
        <row r="2401">
          <cell r="A2401">
            <v>102905</v>
          </cell>
          <cell r="B2401" t="str">
            <v>Kaleida Health - Buffalo General Hospital</v>
          </cell>
          <cell r="C2401" t="str">
            <v>D</v>
          </cell>
          <cell r="D2401" t="str">
            <v>C</v>
          </cell>
          <cell r="E2401" t="str">
            <v>C</v>
          </cell>
        </row>
        <row r="2402">
          <cell r="A2402">
            <v>106805</v>
          </cell>
          <cell r="B2402" t="str">
            <v>Kaleida Health - DeGraff Memorial Hospital</v>
          </cell>
          <cell r="C2402" t="str">
            <v>D</v>
          </cell>
          <cell r="D2402" t="str">
            <v>C</v>
          </cell>
          <cell r="E2402" t="str">
            <v>C</v>
          </cell>
        </row>
        <row r="2403">
          <cell r="A2403">
            <v>106807</v>
          </cell>
          <cell r="B2403" t="str">
            <v>Kaleida Health - Millard Fillmore Gates Hospital</v>
          </cell>
          <cell r="C2403" t="str">
            <v>D</v>
          </cell>
          <cell r="D2403" t="str">
            <v>C</v>
          </cell>
          <cell r="E2403" t="str">
            <v>C</v>
          </cell>
        </row>
        <row r="2404">
          <cell r="A2404">
            <v>106808</v>
          </cell>
          <cell r="B2404" t="str">
            <v>Kaleida Health - Millard Fillmore Suburban Hospital</v>
          </cell>
          <cell r="C2404" t="str">
            <v>D</v>
          </cell>
          <cell r="D2404" t="str">
            <v>C</v>
          </cell>
          <cell r="E2404" t="str">
            <v>C</v>
          </cell>
        </row>
        <row r="2405">
          <cell r="A2405">
            <v>101133</v>
          </cell>
          <cell r="B2405" t="str">
            <v>St. Luke's Regional Medical Center</v>
          </cell>
          <cell r="C2405" t="str">
            <v>C</v>
          </cell>
          <cell r="D2405" t="str">
            <v>C</v>
          </cell>
          <cell r="E2405" t="str">
            <v>C</v>
          </cell>
        </row>
        <row r="2406">
          <cell r="A2406">
            <v>102921</v>
          </cell>
          <cell r="B2406" t="str">
            <v>Newark-Wayne Community Hospital</v>
          </cell>
          <cell r="C2406" t="str">
            <v>D</v>
          </cell>
          <cell r="D2406" t="str">
            <v>D</v>
          </cell>
          <cell r="E2406" t="str">
            <v>C</v>
          </cell>
        </row>
        <row r="2407">
          <cell r="A2407">
            <v>101131</v>
          </cell>
          <cell r="B2407" t="str">
            <v>St. Luke's Magic Valley Medical Center</v>
          </cell>
          <cell r="C2407" t="str">
            <v>B</v>
          </cell>
          <cell r="D2407" t="str">
            <v>B</v>
          </cell>
          <cell r="E2407" t="str">
            <v>B</v>
          </cell>
        </row>
        <row r="2408">
          <cell r="A2408">
            <v>101711</v>
          </cell>
          <cell r="B2408" t="str">
            <v>Jewish Hospital-Shelbyville</v>
          </cell>
          <cell r="C2408" t="str">
            <v>C</v>
          </cell>
          <cell r="D2408" t="str">
            <v>C</v>
          </cell>
          <cell r="E2408" t="str">
            <v>C</v>
          </cell>
        </row>
        <row r="2409">
          <cell r="A2409">
            <v>100457</v>
          </cell>
          <cell r="B2409" t="str">
            <v>Loma Linda University Medical Center</v>
          </cell>
          <cell r="C2409" t="str">
            <v>C</v>
          </cell>
          <cell r="D2409" t="str">
            <v>C</v>
          </cell>
          <cell r="E2409" t="str">
            <v>C</v>
          </cell>
        </row>
        <row r="2410">
          <cell r="A2410">
            <v>101820</v>
          </cell>
          <cell r="B2410" t="str">
            <v>CHRISTUS St. Frances Cabrini Hospital</v>
          </cell>
          <cell r="C2410" t="str">
            <v>C</v>
          </cell>
          <cell r="D2410" t="str">
            <v>C</v>
          </cell>
          <cell r="E2410" t="str">
            <v>C</v>
          </cell>
        </row>
        <row r="2411">
          <cell r="A2411">
            <v>100885</v>
          </cell>
          <cell r="B2411" t="str">
            <v>Lakeland Regional Medical Center</v>
          </cell>
          <cell r="C2411" t="str">
            <v>C</v>
          </cell>
          <cell r="D2411" t="str">
            <v>C</v>
          </cell>
          <cell r="E2411" t="str">
            <v>C</v>
          </cell>
        </row>
        <row r="2412">
          <cell r="A2412">
            <v>104512</v>
          </cell>
          <cell r="B2412" t="str">
            <v>Halifax Regional Health System</v>
          </cell>
          <cell r="C2412" t="str">
            <v>D</v>
          </cell>
          <cell r="D2412" t="str">
            <v>C</v>
          </cell>
          <cell r="E2412" t="str">
            <v>Unknown</v>
          </cell>
        </row>
        <row r="2413">
          <cell r="A2413">
            <v>100039</v>
          </cell>
          <cell r="B2413" t="str">
            <v>Parkway Medical Center</v>
          </cell>
          <cell r="C2413" t="e">
            <v>#N/A</v>
          </cell>
          <cell r="D2413" t="e">
            <v>#N/A</v>
          </cell>
          <cell r="E2413" t="e">
            <v>#N/A</v>
          </cell>
        </row>
        <row r="2414">
          <cell r="A2414">
            <v>100454</v>
          </cell>
          <cell r="B2414" t="str">
            <v>Alameda County Medical Center Highland Hospital</v>
          </cell>
          <cell r="C2414" t="str">
            <v>C</v>
          </cell>
          <cell r="D2414" t="str">
            <v>C</v>
          </cell>
          <cell r="E2414" t="str">
            <v>C</v>
          </cell>
        </row>
        <row r="2415">
          <cell r="A2415">
            <v>102481</v>
          </cell>
          <cell r="B2415" t="str">
            <v>Cameron Regional Medical Center</v>
          </cell>
          <cell r="C2415" t="str">
            <v>C</v>
          </cell>
          <cell r="D2415" t="str">
            <v>C</v>
          </cell>
          <cell r="E2415" t="str">
            <v>B</v>
          </cell>
        </row>
        <row r="2416">
          <cell r="A2416">
            <v>103360</v>
          </cell>
          <cell r="B2416" t="str">
            <v>Madison County Hospital</v>
          </cell>
          <cell r="C2416" t="str">
            <v>C</v>
          </cell>
          <cell r="D2416" t="str">
            <v>C</v>
          </cell>
          <cell r="E2416" t="str">
            <v>C</v>
          </cell>
        </row>
        <row r="2417">
          <cell r="A2417">
            <v>102405</v>
          </cell>
          <cell r="B2417" t="str">
            <v>Delta Regional Medical Center</v>
          </cell>
          <cell r="C2417" t="str">
            <v>C</v>
          </cell>
          <cell r="D2417" t="str">
            <v>C</v>
          </cell>
          <cell r="E2417" t="str">
            <v>C</v>
          </cell>
        </row>
        <row r="2418">
          <cell r="A2418">
            <v>103453</v>
          </cell>
          <cell r="B2418" t="str">
            <v>Grady Memorial Hospital</v>
          </cell>
          <cell r="C2418" t="str">
            <v>C</v>
          </cell>
          <cell r="D2418" t="str">
            <v>C</v>
          </cell>
          <cell r="E2418" t="str">
            <v>B</v>
          </cell>
        </row>
        <row r="2419">
          <cell r="A2419">
            <v>104313</v>
          </cell>
          <cell r="B2419" t="str">
            <v>The University of Texas Health Science Center at Tyler</v>
          </cell>
          <cell r="C2419" t="str">
            <v>C</v>
          </cell>
          <cell r="D2419" t="str">
            <v>C</v>
          </cell>
          <cell r="E2419" t="str">
            <v>B</v>
          </cell>
        </row>
        <row r="2420">
          <cell r="A2420">
            <v>103035</v>
          </cell>
          <cell r="B2420" t="str">
            <v>Brookdale Hospital Medical Center</v>
          </cell>
          <cell r="C2420" t="str">
            <v>D</v>
          </cell>
          <cell r="D2420" t="str">
            <v>D</v>
          </cell>
          <cell r="E2420" t="str">
            <v>Grade Pending</v>
          </cell>
        </row>
        <row r="2421">
          <cell r="A2421">
            <v>102996</v>
          </cell>
          <cell r="B2421" t="str">
            <v>Cortland Regional Medical Center</v>
          </cell>
          <cell r="C2421" t="str">
            <v>C</v>
          </cell>
          <cell r="D2421" t="str">
            <v>C</v>
          </cell>
          <cell r="E2421" t="str">
            <v>C</v>
          </cell>
        </row>
        <row r="2422">
          <cell r="A2422">
            <v>104691</v>
          </cell>
          <cell r="B2422" t="str">
            <v>St. Joseph's Hospital of Buckhannon</v>
          </cell>
          <cell r="C2422" t="str">
            <v>C</v>
          </cell>
          <cell r="D2422" t="str">
            <v>C</v>
          </cell>
          <cell r="E2422" t="str">
            <v>C</v>
          </cell>
        </row>
        <row r="2423">
          <cell r="A2423">
            <v>101127</v>
          </cell>
          <cell r="B2423" t="str">
            <v>North Hawaii Community Hospital</v>
          </cell>
          <cell r="C2423" t="str">
            <v>C</v>
          </cell>
          <cell r="D2423" t="str">
            <v>C</v>
          </cell>
          <cell r="E2423" t="str">
            <v>C</v>
          </cell>
        </row>
        <row r="2424">
          <cell r="A2424">
            <v>100803</v>
          </cell>
          <cell r="B2424" t="str">
            <v>Citrus Memorial Health System</v>
          </cell>
          <cell r="C2424" t="str">
            <v>C</v>
          </cell>
          <cell r="D2424" t="str">
            <v>B</v>
          </cell>
          <cell r="E2424" t="str">
            <v>C</v>
          </cell>
        </row>
        <row r="2425">
          <cell r="A2425">
            <v>100310</v>
          </cell>
          <cell r="B2425" t="str">
            <v>Santa Clara Valley Medical Center</v>
          </cell>
          <cell r="C2425" t="str">
            <v>D</v>
          </cell>
          <cell r="D2425" t="str">
            <v>D</v>
          </cell>
          <cell r="E2425" t="str">
            <v>C</v>
          </cell>
        </row>
        <row r="2426">
          <cell r="A2426">
            <v>100406</v>
          </cell>
          <cell r="B2426" t="str">
            <v>Alameda Hospital</v>
          </cell>
          <cell r="C2426" t="e">
            <v>#N/A</v>
          </cell>
          <cell r="D2426" t="str">
            <v>C</v>
          </cell>
          <cell r="E2426" t="str">
            <v>C</v>
          </cell>
        </row>
        <row r="2427">
          <cell r="A2427">
            <v>104139</v>
          </cell>
          <cell r="B2427" t="str">
            <v>Pampa Regional Medical Center</v>
          </cell>
          <cell r="C2427" t="str">
            <v>C</v>
          </cell>
          <cell r="D2427" t="str">
            <v>C</v>
          </cell>
          <cell r="E2427" t="str">
            <v>C</v>
          </cell>
        </row>
        <row r="2428">
          <cell r="A2428">
            <v>100897</v>
          </cell>
          <cell r="B2428" t="str">
            <v>St. Petersburg General Hospital</v>
          </cell>
          <cell r="C2428" t="str">
            <v>D</v>
          </cell>
          <cell r="D2428" t="str">
            <v>D</v>
          </cell>
          <cell r="E2428" t="str">
            <v>C</v>
          </cell>
        </row>
        <row r="2429">
          <cell r="A2429">
            <v>100621</v>
          </cell>
          <cell r="B2429" t="str">
            <v>Monterey Park Hospital</v>
          </cell>
          <cell r="C2429" t="str">
            <v>B</v>
          </cell>
          <cell r="D2429" t="str">
            <v>A</v>
          </cell>
          <cell r="E2429" t="str">
            <v>B</v>
          </cell>
        </row>
        <row r="2430">
          <cell r="A2430">
            <v>103330</v>
          </cell>
          <cell r="B2430" t="str">
            <v>Alliance Community Hospital</v>
          </cell>
          <cell r="C2430" t="str">
            <v>D</v>
          </cell>
          <cell r="D2430" t="str">
            <v>D</v>
          </cell>
          <cell r="E2430" t="str">
            <v>C</v>
          </cell>
        </row>
        <row r="2431">
          <cell r="A2431">
            <v>100418</v>
          </cell>
          <cell r="B2431" t="str">
            <v>Simi Valley Hospital and Health Care Services</v>
          </cell>
          <cell r="C2431" t="e">
            <v>#N/A</v>
          </cell>
          <cell r="D2431" t="str">
            <v>C</v>
          </cell>
          <cell r="E2431" t="str">
            <v>Grade Pending</v>
          </cell>
        </row>
        <row r="2432">
          <cell r="A2432">
            <v>104699</v>
          </cell>
          <cell r="B2432" t="str">
            <v>Bluefield Regional Medical Center</v>
          </cell>
          <cell r="C2432" t="str">
            <v>C</v>
          </cell>
          <cell r="D2432" t="str">
            <v>C</v>
          </cell>
          <cell r="E2432" t="str">
            <v>C</v>
          </cell>
        </row>
        <row r="2433">
          <cell r="A2433">
            <v>101141</v>
          </cell>
          <cell r="B2433" t="str">
            <v>Kootenai Medical Center</v>
          </cell>
          <cell r="C2433" t="str">
            <v>C</v>
          </cell>
          <cell r="D2433" t="str">
            <v>C</v>
          </cell>
          <cell r="E2433" t="str">
            <v>C</v>
          </cell>
        </row>
        <row r="2434">
          <cell r="A2434">
            <v>100472</v>
          </cell>
          <cell r="B2434" t="str">
            <v>Tulare Regional Medical Center</v>
          </cell>
          <cell r="C2434" t="str">
            <v>D</v>
          </cell>
          <cell r="D2434" t="str">
            <v>D</v>
          </cell>
          <cell r="E2434" t="str">
            <v>B</v>
          </cell>
        </row>
        <row r="2435">
          <cell r="A2435">
            <v>101824</v>
          </cell>
          <cell r="B2435" t="str">
            <v>CHRISTUS St. Patrick Hospital of Lake Charles</v>
          </cell>
          <cell r="C2435" t="str">
            <v>D</v>
          </cell>
          <cell r="D2435" t="str">
            <v>C</v>
          </cell>
          <cell r="E2435" t="str">
            <v>C</v>
          </cell>
        </row>
        <row r="2436">
          <cell r="A2436">
            <v>104052</v>
          </cell>
          <cell r="B2436" t="str">
            <v>Jellico Community Hospital</v>
          </cell>
          <cell r="C2436" t="e">
            <v>#N/A</v>
          </cell>
          <cell r="D2436" t="e">
            <v>#N/A</v>
          </cell>
          <cell r="E2436" t="e">
            <v>#N/A</v>
          </cell>
        </row>
        <row r="2437">
          <cell r="A2437">
            <v>103891</v>
          </cell>
          <cell r="B2437" t="str">
            <v>Regional Medical Center of Orangeburg and Calhoun Counties</v>
          </cell>
          <cell r="C2437" t="str">
            <v>D</v>
          </cell>
          <cell r="D2437" t="str">
            <v>C</v>
          </cell>
          <cell r="E2437" t="str">
            <v>Unknown</v>
          </cell>
        </row>
        <row r="2438">
          <cell r="A2438">
            <v>102391</v>
          </cell>
          <cell r="B2438" t="str">
            <v>OCH Regional Medical Center</v>
          </cell>
          <cell r="C2438" t="str">
            <v>D</v>
          </cell>
          <cell r="D2438" t="str">
            <v>C</v>
          </cell>
          <cell r="E2438" t="str">
            <v>C</v>
          </cell>
        </row>
        <row r="2439">
          <cell r="A2439">
            <v>102406</v>
          </cell>
          <cell r="B2439" t="str">
            <v>Natchez Regional Medical Center</v>
          </cell>
          <cell r="C2439" t="str">
            <v>D</v>
          </cell>
          <cell r="D2439" t="str">
            <v>C</v>
          </cell>
          <cell r="E2439" t="str">
            <v>C</v>
          </cell>
        </row>
        <row r="2440">
          <cell r="A2440">
            <v>100151</v>
          </cell>
          <cell r="B2440" t="str">
            <v>Summit Healthcare Regional Medical Center</v>
          </cell>
          <cell r="C2440" t="str">
            <v>D</v>
          </cell>
          <cell r="D2440" t="str">
            <v>C</v>
          </cell>
          <cell r="E2440" t="str">
            <v>Unknown</v>
          </cell>
        </row>
        <row r="2441">
          <cell r="A2441">
            <v>101239</v>
          </cell>
          <cell r="B2441" t="str">
            <v>Franciscan St. James Health - Olympia Fields</v>
          </cell>
          <cell r="C2441" t="str">
            <v>B</v>
          </cell>
          <cell r="D2441" t="str">
            <v>B</v>
          </cell>
          <cell r="E2441" t="str">
            <v>C</v>
          </cell>
        </row>
        <row r="2442">
          <cell r="A2442">
            <v>100928</v>
          </cell>
          <cell r="B2442" t="str">
            <v>BRANDON REGIONAL HOSPITAL</v>
          </cell>
          <cell r="C2442" t="str">
            <v>C</v>
          </cell>
          <cell r="D2442" t="str">
            <v>C</v>
          </cell>
          <cell r="E2442" t="str">
            <v>C</v>
          </cell>
        </row>
        <row r="2443">
          <cell r="A2443">
            <v>102841</v>
          </cell>
          <cell r="B2443" t="str">
            <v>St. Michael's Medical Center</v>
          </cell>
          <cell r="C2443" t="str">
            <v>C</v>
          </cell>
          <cell r="D2443" t="str">
            <v>C</v>
          </cell>
          <cell r="E2443" t="str">
            <v>B</v>
          </cell>
        </row>
        <row r="2444">
          <cell r="A2444">
            <v>103005</v>
          </cell>
          <cell r="B2444" t="str">
            <v>Glens Falls Hospital</v>
          </cell>
          <cell r="C2444" t="str">
            <v>D</v>
          </cell>
          <cell r="D2444" t="str">
            <v>C</v>
          </cell>
          <cell r="E2444" t="str">
            <v>C</v>
          </cell>
        </row>
        <row r="2445">
          <cell r="A2445">
            <v>103569</v>
          </cell>
          <cell r="B2445" t="str">
            <v>St. Charles Medical Center, Redmond</v>
          </cell>
          <cell r="C2445" t="str">
            <v>D</v>
          </cell>
          <cell r="D2445" t="str">
            <v>D</v>
          </cell>
          <cell r="E2445" t="str">
            <v>C</v>
          </cell>
        </row>
        <row r="2446">
          <cell r="A2446">
            <v>104098</v>
          </cell>
          <cell r="B2446" t="str">
            <v>University Medical Center of El Paso</v>
          </cell>
          <cell r="C2446" t="str">
            <v>C</v>
          </cell>
          <cell r="D2446" t="str">
            <v>C</v>
          </cell>
          <cell r="E2446" t="str">
            <v>B</v>
          </cell>
        </row>
        <row r="2447">
          <cell r="A2447">
            <v>101083</v>
          </cell>
          <cell r="B2447" t="str">
            <v>Piedmont Mountainside Hospital</v>
          </cell>
          <cell r="C2447" t="str">
            <v>D</v>
          </cell>
          <cell r="D2447" t="str">
            <v>C</v>
          </cell>
          <cell r="E2447" t="str">
            <v>Unknown</v>
          </cell>
        </row>
        <row r="2448">
          <cell r="A2448">
            <v>103037</v>
          </cell>
          <cell r="B2448" t="str">
            <v>Auburn Memorial Hospital</v>
          </cell>
          <cell r="C2448" t="str">
            <v>C</v>
          </cell>
          <cell r="D2448" t="str">
            <v>C</v>
          </cell>
          <cell r="E2448" t="str">
            <v>C</v>
          </cell>
        </row>
        <row r="2449">
          <cell r="A2449">
            <v>101833</v>
          </cell>
          <cell r="B2449" t="str">
            <v>St. Tammany Parish Hospital</v>
          </cell>
          <cell r="C2449" t="str">
            <v>C</v>
          </cell>
          <cell r="D2449" t="str">
            <v>C</v>
          </cell>
          <cell r="E2449" t="str">
            <v>C</v>
          </cell>
        </row>
        <row r="2450">
          <cell r="A2450">
            <v>100364</v>
          </cell>
          <cell r="B2450" t="str">
            <v>Valley Presbyterian Hospital</v>
          </cell>
          <cell r="C2450" t="str">
            <v>D</v>
          </cell>
          <cell r="D2450" t="str">
            <v>D</v>
          </cell>
          <cell r="E2450" t="str">
            <v>C</v>
          </cell>
        </row>
        <row r="2451">
          <cell r="A2451">
            <v>100929</v>
          </cell>
          <cell r="B2451" t="str">
            <v>Cape Coral Hospital</v>
          </cell>
          <cell r="C2451" t="str">
            <v>D</v>
          </cell>
          <cell r="D2451" t="str">
            <v>D</v>
          </cell>
          <cell r="E2451" t="str">
            <v>Grade Pending</v>
          </cell>
        </row>
        <row r="2452">
          <cell r="A2452">
            <v>101606</v>
          </cell>
          <cell r="B2452" t="str">
            <v>Newton Medical Center</v>
          </cell>
          <cell r="C2452" t="str">
            <v>C</v>
          </cell>
          <cell r="D2452" t="str">
            <v>C</v>
          </cell>
          <cell r="E2452" t="str">
            <v>C</v>
          </cell>
        </row>
        <row r="2453">
          <cell r="A2453">
            <v>104444</v>
          </cell>
          <cell r="B2453" t="str">
            <v>Utah Valley Regional Medical Center</v>
          </cell>
          <cell r="C2453" t="str">
            <v>D</v>
          </cell>
          <cell r="D2453" t="str">
            <v>D</v>
          </cell>
          <cell r="E2453" t="str">
            <v>C</v>
          </cell>
        </row>
        <row r="2454">
          <cell r="A2454">
            <v>103283</v>
          </cell>
          <cell r="B2454" t="str">
            <v>Holzer Medical Center</v>
          </cell>
          <cell r="C2454" t="str">
            <v>C</v>
          </cell>
          <cell r="D2454" t="str">
            <v>C</v>
          </cell>
          <cell r="E2454" t="str">
            <v>Unknown</v>
          </cell>
        </row>
        <row r="2455">
          <cell r="A2455">
            <v>100782</v>
          </cell>
          <cell r="B2455" t="str">
            <v>Howard University Hospital</v>
          </cell>
          <cell r="C2455" t="str">
            <v>D</v>
          </cell>
          <cell r="D2455" t="str">
            <v>C</v>
          </cell>
          <cell r="E2455" t="str">
            <v>C</v>
          </cell>
        </row>
        <row r="2456">
          <cell r="A2456">
            <v>102952</v>
          </cell>
          <cell r="B2456" t="str">
            <v>Aurelia Osborn Fox Memorial Hospital</v>
          </cell>
          <cell r="C2456" t="str">
            <v>C</v>
          </cell>
          <cell r="D2456" t="str">
            <v>C</v>
          </cell>
          <cell r="E2456" t="str">
            <v>Unknown</v>
          </cell>
        </row>
        <row r="2457">
          <cell r="A2457">
            <v>104742</v>
          </cell>
          <cell r="B2457" t="str">
            <v>Divine Savior Healthcare, Inc.</v>
          </cell>
          <cell r="C2457" t="str">
            <v>C</v>
          </cell>
          <cell r="D2457" t="str">
            <v>C</v>
          </cell>
          <cell r="E2457" t="str">
            <v>C</v>
          </cell>
        </row>
        <row r="2458">
          <cell r="A2458">
            <v>106806</v>
          </cell>
          <cell r="B2458" t="str">
            <v>Faxton-St. Luke's Healthcare</v>
          </cell>
          <cell r="C2458" t="str">
            <v>D</v>
          </cell>
          <cell r="D2458" t="str">
            <v>C</v>
          </cell>
          <cell r="E2458" t="str">
            <v>C</v>
          </cell>
        </row>
        <row r="2459">
          <cell r="A2459">
            <v>101592</v>
          </cell>
          <cell r="B2459" t="str">
            <v>Pratt Regional Medical Center</v>
          </cell>
          <cell r="C2459" t="str">
            <v>C</v>
          </cell>
          <cell r="D2459" t="str">
            <v>C</v>
          </cell>
          <cell r="E2459" t="str">
            <v>C</v>
          </cell>
        </row>
        <row r="2460">
          <cell r="A2460">
            <v>102927</v>
          </cell>
          <cell r="B2460" t="str">
            <v xml:space="preserve">Faxton St Luke's Healthcare </v>
          </cell>
          <cell r="C2460" t="str">
            <v>D</v>
          </cell>
          <cell r="D2460" t="str">
            <v>C</v>
          </cell>
          <cell r="E2460" t="str">
            <v>C</v>
          </cell>
        </row>
        <row r="2461">
          <cell r="A2461">
            <v>102398</v>
          </cell>
          <cell r="B2461" t="str">
            <v>North Mississippi Medical Center-West Point</v>
          </cell>
          <cell r="C2461" t="e">
            <v>#N/A</v>
          </cell>
          <cell r="D2461" t="e">
            <v>#N/A</v>
          </cell>
          <cell r="E2461" t="e">
            <v>#N/A</v>
          </cell>
        </row>
        <row r="2462">
          <cell r="A2462">
            <v>224017</v>
          </cell>
          <cell r="B2462" t="str">
            <v>Via Christi Hospital Wichita, East Harry</v>
          </cell>
          <cell r="C2462" t="e">
            <v>#N/A</v>
          </cell>
          <cell r="D2462" t="e">
            <v>#N/A</v>
          </cell>
          <cell r="E2462" t="e">
            <v>#N/A</v>
          </cell>
        </row>
        <row r="2463">
          <cell r="A2463">
            <v>101378</v>
          </cell>
          <cell r="B2463" t="str">
            <v>Daviess Community Hospital</v>
          </cell>
          <cell r="C2463" t="str">
            <v>C</v>
          </cell>
          <cell r="D2463" t="str">
            <v>F</v>
          </cell>
          <cell r="E2463" t="str">
            <v>Unknown</v>
          </cell>
        </row>
        <row r="2464">
          <cell r="A2464">
            <v>104167</v>
          </cell>
          <cell r="B2464" t="str">
            <v>Mission Regional Medical Center</v>
          </cell>
          <cell r="C2464" t="str">
            <v>C</v>
          </cell>
          <cell r="D2464" t="str">
            <v>C</v>
          </cell>
          <cell r="E2464" t="str">
            <v>C</v>
          </cell>
        </row>
        <row r="2465">
          <cell r="A2465">
            <v>101613</v>
          </cell>
          <cell r="B2465" t="str">
            <v>Via Christi Hospitals Wichita - St Francis</v>
          </cell>
          <cell r="C2465" t="str">
            <v>C</v>
          </cell>
          <cell r="D2465" t="str">
            <v>C</v>
          </cell>
          <cell r="E2465" t="str">
            <v>C</v>
          </cell>
        </row>
        <row r="2466">
          <cell r="A2466">
            <v>102998</v>
          </cell>
          <cell r="B2466" t="str">
            <v>Samaritan Hospital of Troy</v>
          </cell>
          <cell r="C2466" t="str">
            <v>C</v>
          </cell>
          <cell r="D2466" t="str">
            <v>C</v>
          </cell>
          <cell r="E2466" t="str">
            <v>C</v>
          </cell>
        </row>
        <row r="2467">
          <cell r="A2467">
            <v>101809</v>
          </cell>
          <cell r="B2467" t="str">
            <v>Interim LSU Public Hospital</v>
          </cell>
          <cell r="C2467" t="str">
            <v>C</v>
          </cell>
          <cell r="D2467" t="str">
            <v>B</v>
          </cell>
          <cell r="E2467" t="str">
            <v>C</v>
          </cell>
        </row>
        <row r="2468">
          <cell r="A2468">
            <v>103193</v>
          </cell>
          <cell r="B2468" t="str">
            <v>Murphy Medical Center</v>
          </cell>
          <cell r="C2468" t="str">
            <v>D</v>
          </cell>
          <cell r="D2468" t="str">
            <v>D</v>
          </cell>
          <cell r="E2468" t="str">
            <v>Unknown</v>
          </cell>
        </row>
        <row r="2469">
          <cell r="A2469">
            <v>104289</v>
          </cell>
          <cell r="B2469" t="str">
            <v>Doctors Hospital of Laredo</v>
          </cell>
          <cell r="C2469" t="str">
            <v>C</v>
          </cell>
          <cell r="D2469" t="str">
            <v>D</v>
          </cell>
          <cell r="E2469" t="str">
            <v>C</v>
          </cell>
        </row>
        <row r="2470">
          <cell r="A2470">
            <v>100620</v>
          </cell>
          <cell r="B2470" t="str">
            <v>Whittier Hospital Medical Center</v>
          </cell>
          <cell r="C2470" t="str">
            <v>D</v>
          </cell>
          <cell r="D2470" t="str">
            <v>B</v>
          </cell>
          <cell r="E2470" t="str">
            <v>C</v>
          </cell>
        </row>
        <row r="2471">
          <cell r="A2471">
            <v>104258</v>
          </cell>
          <cell r="B2471" t="str">
            <v>Nacogdoches Memorial Hospital</v>
          </cell>
          <cell r="C2471" t="str">
            <v>D</v>
          </cell>
          <cell r="D2471" t="str">
            <v>C</v>
          </cell>
          <cell r="E2471" t="str">
            <v>C</v>
          </cell>
        </row>
        <row r="2472">
          <cell r="A2472">
            <v>100433</v>
          </cell>
          <cell r="B2472" t="str">
            <v>Contra Costa Regional Medical Center</v>
          </cell>
          <cell r="C2472" t="str">
            <v>D</v>
          </cell>
          <cell r="D2472" t="str">
            <v>D</v>
          </cell>
          <cell r="E2472" t="str">
            <v>Grade Pending</v>
          </cell>
        </row>
        <row r="2473">
          <cell r="A2473">
            <v>103573</v>
          </cell>
          <cell r="B2473" t="str">
            <v>HOLY ROSARY MEDICAL CENTER</v>
          </cell>
          <cell r="C2473" t="str">
            <v>D</v>
          </cell>
          <cell r="D2473" t="str">
            <v>F</v>
          </cell>
          <cell r="E2473" t="str">
            <v>C</v>
          </cell>
        </row>
        <row r="2474">
          <cell r="A2474">
            <v>103434</v>
          </cell>
          <cell r="B2474" t="str">
            <v>Valley View Regional Hospital</v>
          </cell>
          <cell r="C2474" t="str">
            <v>C</v>
          </cell>
          <cell r="D2474" t="str">
            <v>C</v>
          </cell>
          <cell r="E2474" t="str">
            <v>C</v>
          </cell>
        </row>
        <row r="2475">
          <cell r="A2475">
            <v>100233</v>
          </cell>
          <cell r="B2475" t="str">
            <v>Ouachita County Medical Center</v>
          </cell>
          <cell r="C2475" t="str">
            <v>C</v>
          </cell>
          <cell r="D2475" t="str">
            <v>C</v>
          </cell>
          <cell r="E2475" t="str">
            <v>C</v>
          </cell>
        </row>
        <row r="2476">
          <cell r="A2476">
            <v>100752</v>
          </cell>
          <cell r="B2476" t="str">
            <v>The Charlotte Hungerford Hospital</v>
          </cell>
          <cell r="C2476" t="str">
            <v>D</v>
          </cell>
          <cell r="D2476" t="str">
            <v>C</v>
          </cell>
          <cell r="E2476" t="str">
            <v>C</v>
          </cell>
        </row>
        <row r="2477">
          <cell r="A2477">
            <v>103744</v>
          </cell>
          <cell r="B2477" t="str">
            <v>Jennersville Regional Hospital</v>
          </cell>
          <cell r="C2477" t="str">
            <v>C</v>
          </cell>
          <cell r="D2477" t="str">
            <v>B</v>
          </cell>
          <cell r="E2477" t="str">
            <v>A</v>
          </cell>
        </row>
        <row r="2478">
          <cell r="A2478">
            <v>101200</v>
          </cell>
          <cell r="B2478" t="str">
            <v>Saint Anthony Hospital</v>
          </cell>
          <cell r="C2478" t="str">
            <v>C</v>
          </cell>
          <cell r="D2478" t="str">
            <v>D</v>
          </cell>
          <cell r="E2478" t="str">
            <v>C</v>
          </cell>
        </row>
        <row r="2479">
          <cell r="A2479">
            <v>100786</v>
          </cell>
          <cell r="B2479" t="str">
            <v>United Medical Center</v>
          </cell>
          <cell r="C2479" t="str">
            <v>D</v>
          </cell>
          <cell r="D2479" t="str">
            <v>D</v>
          </cell>
          <cell r="E2479" t="str">
            <v>C</v>
          </cell>
        </row>
        <row r="2480">
          <cell r="A2480">
            <v>103656</v>
          </cell>
          <cell r="B2480" t="str">
            <v>Lower Bucks Hospital</v>
          </cell>
          <cell r="C2480" t="str">
            <v>D</v>
          </cell>
          <cell r="D2480" t="str">
            <v>C</v>
          </cell>
          <cell r="E2480" t="str">
            <v>C</v>
          </cell>
        </row>
        <row r="2481">
          <cell r="A2481">
            <v>104195</v>
          </cell>
          <cell r="B2481" t="str">
            <v>Hopkins County Memorial Hospital</v>
          </cell>
          <cell r="C2481" t="str">
            <v>C</v>
          </cell>
          <cell r="D2481" t="str">
            <v>C</v>
          </cell>
          <cell r="E2481" t="str">
            <v>C</v>
          </cell>
        </row>
        <row r="2482">
          <cell r="A2482">
            <v>100628</v>
          </cell>
          <cell r="B2482" t="str">
            <v>Western Anaheim Medical Center</v>
          </cell>
          <cell r="C2482" t="str">
            <v>F</v>
          </cell>
          <cell r="D2482" t="str">
            <v>F</v>
          </cell>
          <cell r="E2482" t="str">
            <v>Unknown</v>
          </cell>
        </row>
        <row r="2483">
          <cell r="A2483">
            <v>100576</v>
          </cell>
          <cell r="B2483" t="str">
            <v>Henry Mayo Newhall Memorial Hospital</v>
          </cell>
          <cell r="C2483" t="str">
            <v>D</v>
          </cell>
          <cell r="D2483" t="str">
            <v>C</v>
          </cell>
          <cell r="E2483" t="str">
            <v>C</v>
          </cell>
        </row>
        <row r="2484">
          <cell r="A2484">
            <v>104681</v>
          </cell>
          <cell r="B2484" t="str">
            <v>Thomas Memorial Hospital</v>
          </cell>
          <cell r="C2484" t="str">
            <v>C</v>
          </cell>
          <cell r="D2484" t="str">
            <v>C</v>
          </cell>
          <cell r="E2484" t="str">
            <v>C</v>
          </cell>
        </row>
        <row r="2485">
          <cell r="A2485">
            <v>100158</v>
          </cell>
          <cell r="B2485" t="str">
            <v>TUBA CITY REGIONAL HEALTH CARE CORPORATION</v>
          </cell>
          <cell r="C2485" t="str">
            <v>D</v>
          </cell>
          <cell r="D2485" t="str">
            <v>C</v>
          </cell>
          <cell r="E2485" t="str">
            <v>C</v>
          </cell>
        </row>
        <row r="2486">
          <cell r="A2486">
            <v>102954</v>
          </cell>
          <cell r="B2486" t="str">
            <v>Eastern Long Island Hospital</v>
          </cell>
          <cell r="C2486" t="e">
            <v>#N/A</v>
          </cell>
          <cell r="D2486" t="str">
            <v>B</v>
          </cell>
          <cell r="E2486" t="str">
            <v>B</v>
          </cell>
        </row>
        <row r="2487">
          <cell r="A2487">
            <v>103468</v>
          </cell>
          <cell r="B2487" t="str">
            <v>Southwestern Medical Center</v>
          </cell>
          <cell r="C2487" t="str">
            <v>D</v>
          </cell>
          <cell r="D2487" t="str">
            <v>C</v>
          </cell>
          <cell r="E2487" t="str">
            <v>C</v>
          </cell>
        </row>
        <row r="2488">
          <cell r="A2488">
            <v>101015</v>
          </cell>
          <cell r="B2488" t="str">
            <v>The Medical Center</v>
          </cell>
          <cell r="C2488" t="str">
            <v>D</v>
          </cell>
          <cell r="D2488" t="str">
            <v>C</v>
          </cell>
          <cell r="E2488" t="str">
            <v>C</v>
          </cell>
        </row>
        <row r="2489">
          <cell r="A2489">
            <v>101749</v>
          </cell>
          <cell r="B2489" t="str">
            <v>Taylor Regional Hospital</v>
          </cell>
          <cell r="C2489" t="str">
            <v>F</v>
          </cell>
          <cell r="D2489" t="str">
            <v>D</v>
          </cell>
          <cell r="E2489" t="str">
            <v>C</v>
          </cell>
        </row>
        <row r="2490">
          <cell r="A2490">
            <v>100631</v>
          </cell>
          <cell r="B2490" t="str">
            <v>Coastal Communities Hospital</v>
          </cell>
          <cell r="C2490" t="e">
            <v>#N/A</v>
          </cell>
          <cell r="D2490" t="str">
            <v>C</v>
          </cell>
          <cell r="E2490" t="str">
            <v>C</v>
          </cell>
        </row>
        <row r="2491">
          <cell r="A2491">
            <v>103122</v>
          </cell>
          <cell r="B2491" t="str">
            <v>Lenoir Memorial Hospital</v>
          </cell>
          <cell r="C2491" t="str">
            <v>C</v>
          </cell>
          <cell r="D2491" t="str">
            <v>C</v>
          </cell>
          <cell r="E2491" t="str">
            <v>C</v>
          </cell>
        </row>
        <row r="2492">
          <cell r="A2492">
            <v>102234</v>
          </cell>
          <cell r="B2492" t="str">
            <v>Hennepin County Medical Center</v>
          </cell>
          <cell r="C2492" t="str">
            <v>D</v>
          </cell>
          <cell r="D2492" t="str">
            <v>C</v>
          </cell>
          <cell r="E2492" t="str">
            <v>C</v>
          </cell>
        </row>
        <row r="2493">
          <cell r="A2493">
            <v>103009</v>
          </cell>
          <cell r="B2493" t="str">
            <v>Coney Island Hospital</v>
          </cell>
          <cell r="C2493" t="str">
            <v>C</v>
          </cell>
          <cell r="D2493" t="str">
            <v>C</v>
          </cell>
          <cell r="E2493" t="str">
            <v>C</v>
          </cell>
        </row>
        <row r="2494">
          <cell r="A2494">
            <v>100436</v>
          </cell>
          <cell r="B2494" t="str">
            <v>Hi-Desert Medical Center</v>
          </cell>
          <cell r="C2494" t="str">
            <v>D</v>
          </cell>
          <cell r="D2494" t="str">
            <v>D</v>
          </cell>
          <cell r="E2494" t="str">
            <v>Grade Pending</v>
          </cell>
        </row>
        <row r="2495">
          <cell r="A2495">
            <v>103140</v>
          </cell>
          <cell r="B2495" t="str">
            <v>Morehead Memorial Hospital</v>
          </cell>
          <cell r="C2495" t="str">
            <v>C</v>
          </cell>
          <cell r="D2495" t="str">
            <v>C</v>
          </cell>
          <cell r="E2495" t="str">
            <v>C</v>
          </cell>
        </row>
        <row r="2496">
          <cell r="A2496">
            <v>104224</v>
          </cell>
          <cell r="B2496" t="str">
            <v>Columbus Community Hospital</v>
          </cell>
          <cell r="C2496" t="e">
            <v>#N/A</v>
          </cell>
          <cell r="D2496" t="str">
            <v>C</v>
          </cell>
          <cell r="E2496" t="str">
            <v>C</v>
          </cell>
        </row>
        <row r="2497">
          <cell r="A2497">
            <v>101023</v>
          </cell>
          <cell r="B2497" t="str">
            <v>Grady Memorial Hospital</v>
          </cell>
          <cell r="C2497" t="str">
            <v>D</v>
          </cell>
          <cell r="D2497" t="str">
            <v>D</v>
          </cell>
          <cell r="E2497" t="str">
            <v>Grade Pending</v>
          </cell>
        </row>
        <row r="2498">
          <cell r="A2498">
            <v>101882</v>
          </cell>
          <cell r="B2498" t="str">
            <v>Leonard J. Chabert Medical Center</v>
          </cell>
          <cell r="C2498" t="str">
            <v>C</v>
          </cell>
          <cell r="D2498" t="str">
            <v>D</v>
          </cell>
          <cell r="E2498" t="str">
            <v>A</v>
          </cell>
        </row>
        <row r="2499">
          <cell r="A2499">
            <v>100960</v>
          </cell>
          <cell r="B2499" t="str">
            <v>Wuesthoff Medical Center - Melbourne</v>
          </cell>
          <cell r="C2499" t="str">
            <v>F</v>
          </cell>
          <cell r="D2499" t="str">
            <v>D</v>
          </cell>
          <cell r="E2499" t="str">
            <v>C</v>
          </cell>
        </row>
        <row r="2500">
          <cell r="A2500">
            <v>101591</v>
          </cell>
          <cell r="B2500" t="str">
            <v>St. Catherine Hospital</v>
          </cell>
          <cell r="C2500" t="str">
            <v>D</v>
          </cell>
          <cell r="D2500" t="str">
            <v>C</v>
          </cell>
          <cell r="E2500" t="str">
            <v>C</v>
          </cell>
        </row>
        <row r="2501">
          <cell r="A2501">
            <v>104703</v>
          </cell>
          <cell r="B2501" t="str">
            <v>CAMC Teays Valley Hospital</v>
          </cell>
          <cell r="C2501" t="str">
            <v>C</v>
          </cell>
          <cell r="D2501" t="str">
            <v>C</v>
          </cell>
          <cell r="E2501" t="str">
            <v>C</v>
          </cell>
        </row>
        <row r="2502">
          <cell r="A2502">
            <v>102171</v>
          </cell>
          <cell r="B2502" t="str">
            <v>McLaren - Greater Lansing</v>
          </cell>
          <cell r="C2502" t="str">
            <v>C</v>
          </cell>
          <cell r="D2502" t="str">
            <v>C</v>
          </cell>
          <cell r="E2502" t="str">
            <v>C</v>
          </cell>
        </row>
        <row r="2503">
          <cell r="A2503">
            <v>104686</v>
          </cell>
          <cell r="B2503" t="str">
            <v>Ohio Valley Medical Center</v>
          </cell>
          <cell r="C2503" t="str">
            <v>D</v>
          </cell>
          <cell r="D2503" t="str">
            <v>D</v>
          </cell>
          <cell r="E2503" t="str">
            <v>Grade Pending</v>
          </cell>
        </row>
        <row r="2504">
          <cell r="A2504">
            <v>103053</v>
          </cell>
          <cell r="B2504" t="str">
            <v>Clifton Springs Hospital and Clinic</v>
          </cell>
          <cell r="C2504" t="str">
            <v>C</v>
          </cell>
          <cell r="D2504" t="str">
            <v>B</v>
          </cell>
          <cell r="E2504" t="str">
            <v>A</v>
          </cell>
        </row>
        <row r="2505">
          <cell r="A2505">
            <v>101426</v>
          </cell>
          <cell r="B2505" t="str">
            <v>Monroe Hospital</v>
          </cell>
          <cell r="C2505" t="e">
            <v>#N/A</v>
          </cell>
          <cell r="D2505" t="str">
            <v>C</v>
          </cell>
          <cell r="E2505" t="str">
            <v>A</v>
          </cell>
        </row>
        <row r="2506">
          <cell r="A2506">
            <v>104229</v>
          </cell>
          <cell r="B2506" t="str">
            <v>Texas Hospital for Advanced Medicine</v>
          </cell>
          <cell r="C2506" t="str">
            <v>D</v>
          </cell>
          <cell r="D2506" t="str">
            <v>D</v>
          </cell>
          <cell r="E2506" t="str">
            <v>C</v>
          </cell>
        </row>
        <row r="2507">
          <cell r="A2507">
            <v>103315</v>
          </cell>
          <cell r="B2507" t="str">
            <v>East Liverpool City Hospital</v>
          </cell>
          <cell r="C2507" t="str">
            <v>D</v>
          </cell>
          <cell r="D2507" t="str">
            <v>C</v>
          </cell>
          <cell r="E2507" t="str">
            <v>Grade Pending</v>
          </cell>
        </row>
        <row r="2508">
          <cell r="A2508">
            <v>104729</v>
          </cell>
          <cell r="B2508" t="str">
            <v>Sacred Heart Hospital of Eau Claire</v>
          </cell>
          <cell r="C2508" t="str">
            <v>C</v>
          </cell>
          <cell r="D2508" t="str">
            <v>C</v>
          </cell>
          <cell r="E2508" t="str">
            <v>C</v>
          </cell>
        </row>
        <row r="2509">
          <cell r="A2509">
            <v>102412</v>
          </cell>
          <cell r="B2509" t="str">
            <v>Southwest Mississippi Regional Medical Center</v>
          </cell>
          <cell r="C2509" t="str">
            <v>D</v>
          </cell>
          <cell r="D2509" t="str">
            <v>C</v>
          </cell>
          <cell r="E2509" t="str">
            <v>C</v>
          </cell>
        </row>
        <row r="2510">
          <cell r="A2510">
            <v>102851</v>
          </cell>
          <cell r="B2510" t="str">
            <v>University of Medicine and Dentistry of New Jersey - The University Hospital</v>
          </cell>
          <cell r="C2510" t="str">
            <v>C</v>
          </cell>
          <cell r="D2510" t="str">
            <v>B</v>
          </cell>
          <cell r="E2510" t="str">
            <v>C</v>
          </cell>
        </row>
        <row r="2511">
          <cell r="A2511">
            <v>101497</v>
          </cell>
          <cell r="B2511" t="str">
            <v>Ottumwa Regional Health Center</v>
          </cell>
          <cell r="C2511" t="e">
            <v>#N/A</v>
          </cell>
          <cell r="D2511" t="str">
            <v>B</v>
          </cell>
          <cell r="E2511" t="str">
            <v>Unknown</v>
          </cell>
        </row>
        <row r="2512">
          <cell r="A2512">
            <v>100352</v>
          </cell>
          <cell r="B2512" t="str">
            <v>Lompoc Valley Medical Center</v>
          </cell>
          <cell r="C2512" t="str">
            <v>D</v>
          </cell>
          <cell r="D2512" t="str">
            <v>D</v>
          </cell>
          <cell r="E2512" t="str">
            <v>Unknown</v>
          </cell>
        </row>
        <row r="2513">
          <cell r="A2513">
            <v>104234</v>
          </cell>
          <cell r="B2513" t="str">
            <v>Memorial Medical Center - Livingston</v>
          </cell>
          <cell r="C2513" t="str">
            <v>D</v>
          </cell>
          <cell r="D2513" t="str">
            <v>C</v>
          </cell>
          <cell r="E2513" t="str">
            <v>Unknown</v>
          </cell>
        </row>
        <row r="2514">
          <cell r="A2514">
            <v>100533</v>
          </cell>
          <cell r="B2514" t="str">
            <v>Victor Valley Community Hospital</v>
          </cell>
          <cell r="C2514" t="str">
            <v>F</v>
          </cell>
          <cell r="D2514" t="str">
            <v>D</v>
          </cell>
          <cell r="E2514" t="str">
            <v>Grade Pending</v>
          </cell>
        </row>
        <row r="2515">
          <cell r="A2515">
            <v>100147</v>
          </cell>
          <cell r="B2515" t="str">
            <v>Sierra Vista Regional Health Center</v>
          </cell>
          <cell r="C2515" t="str">
            <v>D</v>
          </cell>
          <cell r="D2515" t="str">
            <v>D</v>
          </cell>
          <cell r="E2515" t="str">
            <v>C</v>
          </cell>
        </row>
        <row r="2516">
          <cell r="A2516">
            <v>103668</v>
          </cell>
          <cell r="B2516" t="str">
            <v>Clarion Hospital</v>
          </cell>
          <cell r="C2516" t="str">
            <v>C</v>
          </cell>
          <cell r="D2516" t="str">
            <v>C</v>
          </cell>
          <cell r="E2516" t="str">
            <v>Unknown</v>
          </cell>
        </row>
        <row r="2517">
          <cell r="A2517">
            <v>103023</v>
          </cell>
          <cell r="B2517" t="str">
            <v>Oswego Hospital</v>
          </cell>
          <cell r="C2517" t="str">
            <v>F</v>
          </cell>
          <cell r="D2517" t="str">
            <v>D</v>
          </cell>
          <cell r="E2517" t="str">
            <v>C</v>
          </cell>
        </row>
        <row r="2518">
          <cell r="A2518">
            <v>100347</v>
          </cell>
          <cell r="B2518" t="str">
            <v>Parkview Community Hospital Medical Center</v>
          </cell>
          <cell r="C2518" t="str">
            <v>C</v>
          </cell>
          <cell r="D2518" t="str">
            <v>C</v>
          </cell>
          <cell r="E2518" t="str">
            <v>C</v>
          </cell>
        </row>
        <row r="2519">
          <cell r="A2519">
            <v>104899</v>
          </cell>
          <cell r="B2519" t="str">
            <v>University General Hospital</v>
          </cell>
          <cell r="C2519" t="str">
            <v>F</v>
          </cell>
          <cell r="D2519" t="str">
            <v>C</v>
          </cell>
          <cell r="E2519" t="str">
            <v>Grade Pending</v>
          </cell>
        </row>
        <row r="2520">
          <cell r="A2520">
            <v>100464</v>
          </cell>
          <cell r="B2520" t="str">
            <v>Pioneers Memorial Healthcare District</v>
          </cell>
          <cell r="C2520" t="str">
            <v>F</v>
          </cell>
          <cell r="D2520" t="str">
            <v>D</v>
          </cell>
          <cell r="E2520" t="str">
            <v>Grade Pending</v>
          </cell>
        </row>
        <row r="2521">
          <cell r="A2521">
            <v>100183</v>
          </cell>
          <cell r="B2521" t="str">
            <v>University Physicians Hospital</v>
          </cell>
          <cell r="C2521" t="str">
            <v>D</v>
          </cell>
          <cell r="D2521" t="str">
            <v>C</v>
          </cell>
          <cell r="E2521" t="str">
            <v>C</v>
          </cell>
        </row>
        <row r="2522">
          <cell r="A2522">
            <v>100760</v>
          </cell>
          <cell r="B2522" t="str">
            <v>Windham Hospital</v>
          </cell>
          <cell r="C2522" t="e">
            <v>#N/A</v>
          </cell>
          <cell r="D2522" t="str">
            <v>C</v>
          </cell>
          <cell r="E2522" t="str">
            <v>B</v>
          </cell>
        </row>
        <row r="2523">
          <cell r="A2523">
            <v>104165</v>
          </cell>
          <cell r="B2523" t="str">
            <v>CHRISTUS Spohn Hospital Kleberg</v>
          </cell>
          <cell r="C2523" t="str">
            <v>D</v>
          </cell>
          <cell r="D2523" t="str">
            <v>C</v>
          </cell>
          <cell r="E2523" t="str">
            <v>B</v>
          </cell>
        </row>
        <row r="2524">
          <cell r="A2524">
            <v>100484</v>
          </cell>
          <cell r="B2524" t="str">
            <v>Hemet Valley Medical Center</v>
          </cell>
          <cell r="C2524" t="str">
            <v>D</v>
          </cell>
          <cell r="D2524" t="str">
            <v>C</v>
          </cell>
          <cell r="E2524" t="str">
            <v>B</v>
          </cell>
        </row>
        <row r="2525">
          <cell r="A2525">
            <v>103084</v>
          </cell>
          <cell r="B2525" t="str">
            <v>St. John's Episcopal Hospital South Shore</v>
          </cell>
          <cell r="C2525" t="str">
            <v>F</v>
          </cell>
          <cell r="D2525" t="str">
            <v>D</v>
          </cell>
          <cell r="E2525" t="str">
            <v>Grade Pending</v>
          </cell>
        </row>
        <row r="2526">
          <cell r="A2526">
            <v>100977</v>
          </cell>
          <cell r="B2526" t="str">
            <v>Hutcheson Medical Center</v>
          </cell>
          <cell r="C2526" t="e">
            <v>#N/A</v>
          </cell>
          <cell r="D2526" t="e">
            <v>#N/A</v>
          </cell>
          <cell r="E2526" t="str">
            <v>C</v>
          </cell>
        </row>
        <row r="2527">
          <cell r="A2527">
            <v>102873</v>
          </cell>
          <cell r="B2527" t="str">
            <v>REHOBOTH MCKINLEY CHRISTIAN HEALTH SER</v>
          </cell>
          <cell r="C2527" t="str">
            <v>D</v>
          </cell>
          <cell r="D2527" t="str">
            <v>C</v>
          </cell>
          <cell r="E2527" t="str">
            <v>C</v>
          </cell>
        </row>
        <row r="2528">
          <cell r="A2528">
            <v>100424</v>
          </cell>
          <cell r="B2528" t="str">
            <v>Natividad Medical Center</v>
          </cell>
          <cell r="C2528" t="str">
            <v>C</v>
          </cell>
          <cell r="D2528" t="str">
            <v>C</v>
          </cell>
          <cell r="E2528" t="str">
            <v>B</v>
          </cell>
        </row>
        <row r="2529">
          <cell r="A2529">
            <v>104675</v>
          </cell>
          <cell r="B2529" t="str">
            <v>Reynolds Memorial Hospital</v>
          </cell>
          <cell r="C2529" t="str">
            <v>D</v>
          </cell>
          <cell r="D2529" t="str">
            <v>C</v>
          </cell>
          <cell r="E2529" t="str">
            <v>A</v>
          </cell>
        </row>
        <row r="2530">
          <cell r="A2530">
            <v>100592</v>
          </cell>
          <cell r="B2530" t="str">
            <v>Menifee Valley Medical Center</v>
          </cell>
          <cell r="C2530" t="e">
            <v>#N/A</v>
          </cell>
          <cell r="D2530" t="e">
            <v>#N/A</v>
          </cell>
          <cell r="E2530" t="str">
            <v>A</v>
          </cell>
        </row>
        <row r="2531">
          <cell r="A2531">
            <v>104611</v>
          </cell>
          <cell r="B2531" t="str">
            <v>Grays Harbor Community Hospital</v>
          </cell>
          <cell r="C2531" t="str">
            <v>D</v>
          </cell>
          <cell r="D2531" t="e">
            <v>#N/A</v>
          </cell>
          <cell r="E2531" t="e">
            <v>#N/A</v>
          </cell>
        </row>
        <row r="2532">
          <cell r="A2532">
            <v>103876</v>
          </cell>
          <cell r="B2532" t="str">
            <v>Wallace Thomson Hospital</v>
          </cell>
          <cell r="C2532" t="e">
            <v>#N/A</v>
          </cell>
          <cell r="D2532" t="str">
            <v>F</v>
          </cell>
          <cell r="E2532" t="str">
            <v>Unknown</v>
          </cell>
        </row>
        <row r="2533">
          <cell r="A2533">
            <v>106815</v>
          </cell>
          <cell r="B2533" t="str">
            <v>St John's Riverside Hospital - ParkCare Pavilion</v>
          </cell>
          <cell r="C2533" t="str">
            <v>D</v>
          </cell>
          <cell r="D2533" t="str">
            <v>C</v>
          </cell>
          <cell r="E2533" t="str">
            <v>C</v>
          </cell>
        </row>
        <row r="2534">
          <cell r="A2534">
            <v>103018</v>
          </cell>
          <cell r="B2534" t="str">
            <v>St. John's Riverside Hospital</v>
          </cell>
          <cell r="C2534" t="str">
            <v>D</v>
          </cell>
          <cell r="D2534" t="str">
            <v>C</v>
          </cell>
          <cell r="E2534" t="str">
            <v>C</v>
          </cell>
        </row>
        <row r="2535">
          <cell r="A2535">
            <v>100453</v>
          </cell>
          <cell r="B2535" t="str">
            <v>Kern Medical Center</v>
          </cell>
          <cell r="C2535" t="str">
            <v>F</v>
          </cell>
          <cell r="D2535" t="str">
            <v>D</v>
          </cell>
          <cell r="E2535" t="str">
            <v>Grade Pending</v>
          </cell>
        </row>
        <row r="2536">
          <cell r="A2536">
            <v>100552</v>
          </cell>
          <cell r="B2536" t="str">
            <v>Madera Community Hospital</v>
          </cell>
          <cell r="C2536" t="str">
            <v>D</v>
          </cell>
          <cell r="D2536" t="str">
            <v>D</v>
          </cell>
          <cell r="E2536" t="str">
            <v>Grade Pending</v>
          </cell>
        </row>
        <row r="2537">
          <cell r="A2537">
            <v>102727</v>
          </cell>
          <cell r="B2537" t="str">
            <v>University Medical Center of Southern Nevada</v>
          </cell>
          <cell r="C2537" t="str">
            <v>D</v>
          </cell>
          <cell r="D2537" t="str">
            <v>D</v>
          </cell>
          <cell r="E2537" t="str">
            <v>C</v>
          </cell>
        </row>
        <row r="2538">
          <cell r="A2538">
            <v>100209</v>
          </cell>
          <cell r="B2538" t="str">
            <v>Siloam Springs Memorial Hospital</v>
          </cell>
          <cell r="C2538" t="e">
            <v>#N/A</v>
          </cell>
          <cell r="D2538" t="str">
            <v>C</v>
          </cell>
          <cell r="E2538" t="str">
            <v>B</v>
          </cell>
        </row>
        <row r="2539">
          <cell r="A2539">
            <v>100315</v>
          </cell>
          <cell r="B2539" t="str">
            <v>El Centro Regional Medical Center</v>
          </cell>
          <cell r="C2539" t="str">
            <v>C</v>
          </cell>
          <cell r="D2539" t="str">
            <v>B</v>
          </cell>
          <cell r="E2539" t="str">
            <v>B</v>
          </cell>
        </row>
        <row r="2540">
          <cell r="A2540">
            <v>100785</v>
          </cell>
          <cell r="B2540" t="str">
            <v>Providence Hospital of Washington</v>
          </cell>
          <cell r="C2540" t="str">
            <v>F</v>
          </cell>
          <cell r="D2540" t="str">
            <v>D</v>
          </cell>
          <cell r="E2540" t="str">
            <v>C</v>
          </cell>
        </row>
        <row r="2541">
          <cell r="A2541">
            <v>101832</v>
          </cell>
          <cell r="B2541" t="str">
            <v>American Legion Hospital</v>
          </cell>
          <cell r="C2541" t="str">
            <v>F</v>
          </cell>
          <cell r="D2541" t="str">
            <v>D</v>
          </cell>
          <cell r="E2541" t="str">
            <v>Grade Pending</v>
          </cell>
        </row>
        <row r="2542">
          <cell r="A2542">
            <v>100630</v>
          </cell>
          <cell r="B2542" t="str">
            <v>Western Medical Center of Santa Ana</v>
          </cell>
          <cell r="C2542" t="e">
            <v>#N/A</v>
          </cell>
          <cell r="D2542" t="e">
            <v>#N/A</v>
          </cell>
          <cell r="E2542" t="str">
            <v>Grade Pending</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Data Set"/>
      <sheetName val="LHRP Data"/>
      <sheetName val="Scoring Value Counts"/>
      <sheetName val="Scoring Values"/>
      <sheetName val="Survey Scores Formulas"/>
      <sheetName val="Survey Scores"/>
      <sheetName val="Cohort Tables"/>
      <sheetName val="LHRP Measure Scores"/>
      <sheetName val="Qual App"/>
      <sheetName val="Qual Weights"/>
      <sheetName val="Quality Score"/>
      <sheetName val="RU App"/>
      <sheetName val="RU Weights"/>
      <sheetName val="RU Score"/>
      <sheetName val="Value Score"/>
      <sheetName val="Supp Data"/>
      <sheetName val="CEO Names"/>
    </sheetNames>
    <sheetDataSet>
      <sheetData sheetId="0" refreshError="1"/>
      <sheetData sheetId="1" refreshError="1"/>
      <sheetData sheetId="2" refreshError="1"/>
      <sheetData sheetId="3">
        <row r="7">
          <cell r="D7" t="str">
            <v>FMS</v>
          </cell>
          <cell r="E7">
            <v>100</v>
          </cell>
          <cell r="F7">
            <v>100</v>
          </cell>
          <cell r="G7">
            <v>100</v>
          </cell>
          <cell r="H7">
            <v>100</v>
          </cell>
          <cell r="I7">
            <v>100</v>
          </cell>
          <cell r="J7">
            <v>100</v>
          </cell>
          <cell r="K7">
            <v>100</v>
          </cell>
          <cell r="L7">
            <v>100</v>
          </cell>
          <cell r="M7">
            <v>100</v>
          </cell>
          <cell r="N7">
            <v>100</v>
          </cell>
          <cell r="Q7">
            <v>100</v>
          </cell>
          <cell r="R7">
            <v>100</v>
          </cell>
        </row>
        <row r="8">
          <cell r="D8" t="str">
            <v>SubP</v>
          </cell>
          <cell r="E8">
            <v>50</v>
          </cell>
          <cell r="F8">
            <v>50</v>
          </cell>
          <cell r="G8">
            <v>48</v>
          </cell>
          <cell r="H8">
            <v>65</v>
          </cell>
          <cell r="I8">
            <v>89</v>
          </cell>
          <cell r="J8">
            <v>48</v>
          </cell>
          <cell r="K8">
            <v>64</v>
          </cell>
          <cell r="L8">
            <v>71</v>
          </cell>
          <cell r="M8">
            <v>61</v>
          </cell>
          <cell r="N8">
            <v>63</v>
          </cell>
          <cell r="Q8">
            <v>69</v>
          </cell>
          <cell r="R8">
            <v>26</v>
          </cell>
        </row>
        <row r="9">
          <cell r="D9" t="str">
            <v>SomeP</v>
          </cell>
          <cell r="E9">
            <v>15</v>
          </cell>
          <cell r="F9">
            <v>15</v>
          </cell>
          <cell r="G9">
            <v>43</v>
          </cell>
          <cell r="H9">
            <v>36</v>
          </cell>
          <cell r="I9">
            <v>31</v>
          </cell>
          <cell r="J9">
            <v>26</v>
          </cell>
          <cell r="K9">
            <v>49</v>
          </cell>
          <cell r="L9">
            <v>41</v>
          </cell>
          <cell r="M9">
            <v>61</v>
          </cell>
          <cell r="N9">
            <v>53</v>
          </cell>
          <cell r="Q9">
            <v>31</v>
          </cell>
          <cell r="R9">
            <v>26</v>
          </cell>
        </row>
        <row r="10">
          <cell r="D10" t="str">
            <v>WTR</v>
          </cell>
          <cell r="E10">
            <v>5</v>
          </cell>
          <cell r="F10">
            <v>5</v>
          </cell>
          <cell r="G10">
            <v>5</v>
          </cell>
          <cell r="H10">
            <v>12</v>
          </cell>
          <cell r="I10">
            <v>23</v>
          </cell>
          <cell r="J10">
            <v>9</v>
          </cell>
          <cell r="K10">
            <v>28</v>
          </cell>
          <cell r="L10">
            <v>25</v>
          </cell>
          <cell r="M10">
            <v>37</v>
          </cell>
          <cell r="N10">
            <v>25</v>
          </cell>
          <cell r="Q10">
            <v>15</v>
          </cell>
          <cell r="R10">
            <v>26</v>
          </cell>
        </row>
        <row r="11">
          <cell r="D11" t="str">
            <v>N/A</v>
          </cell>
          <cell r="E11" t="str">
            <v>N/A</v>
          </cell>
          <cell r="F11" t="str">
            <v>N/A</v>
          </cell>
          <cell r="G11" t="str">
            <v>N/A</v>
          </cell>
          <cell r="H11" t="str">
            <v>N/A</v>
          </cell>
          <cell r="I11" t="str">
            <v>N/A</v>
          </cell>
          <cell r="J11" t="str">
            <v>N/A</v>
          </cell>
          <cell r="K11" t="str">
            <v>N/A</v>
          </cell>
          <cell r="L11" t="str">
            <v>N/A</v>
          </cell>
          <cell r="M11" t="str">
            <v>N/A</v>
          </cell>
          <cell r="N11" t="str">
            <v>N/A</v>
          </cell>
          <cell r="O11" t="str">
            <v>N/A</v>
          </cell>
          <cell r="P11" t="str">
            <v>N/A</v>
          </cell>
          <cell r="Q11" t="str">
            <v>N/A</v>
          </cell>
          <cell r="R11" t="str">
            <v>N/A</v>
          </cell>
          <cell r="S11" t="str">
            <v>N/A</v>
          </cell>
          <cell r="T11" t="str">
            <v>N/A</v>
          </cell>
          <cell r="U11" t="str">
            <v>N/A</v>
          </cell>
          <cell r="V11" t="str">
            <v>N/A</v>
          </cell>
          <cell r="W11" t="str">
            <v>N/A</v>
          </cell>
          <cell r="X11" t="str">
            <v>N/A</v>
          </cell>
          <cell r="Y11" t="str">
            <v>N/A</v>
          </cell>
          <cell r="Z11" t="str">
            <v>N/A</v>
          </cell>
        </row>
        <row r="12">
          <cell r="D12" t="str">
            <v>DNR</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row>
        <row r="13">
          <cell r="D13" t="str">
            <v>Top Decile</v>
          </cell>
          <cell r="O13">
            <v>1</v>
          </cell>
          <cell r="P13">
            <v>1</v>
          </cell>
          <cell r="S13">
            <v>737</v>
          </cell>
          <cell r="T13">
            <v>0</v>
          </cell>
          <cell r="U13">
            <v>0</v>
          </cell>
          <cell r="V13">
            <v>0</v>
          </cell>
          <cell r="W13">
            <v>7.08</v>
          </cell>
          <cell r="X13">
            <v>2.06</v>
          </cell>
          <cell r="Y13">
            <v>2.4319999999999999</v>
          </cell>
          <cell r="Z13">
            <v>3.54</v>
          </cell>
        </row>
        <row r="14">
          <cell r="D14" t="str">
            <v>Bottom Decile</v>
          </cell>
          <cell r="O14">
            <v>0.5</v>
          </cell>
          <cell r="P14">
            <v>0.5</v>
          </cell>
          <cell r="S14">
            <v>457</v>
          </cell>
          <cell r="T14">
            <v>0.13</v>
          </cell>
          <cell r="U14">
            <v>0.42</v>
          </cell>
          <cell r="V14">
            <v>1.47</v>
          </cell>
          <cell r="W14">
            <v>10.775</v>
          </cell>
          <cell r="X14">
            <v>3.3330000000000002</v>
          </cell>
          <cell r="Y14">
            <v>4.6539999999999999</v>
          </cell>
          <cell r="Z14">
            <v>6.0410000000000013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ospitalsafetygrade.org/" TargetMode="External"/><Relationship Id="rId2" Type="http://schemas.openxmlformats.org/officeDocument/2006/relationships/hyperlink" Target="http://www.leapfroggroup.org/HiddenSurchargeCalculator" TargetMode="External"/><Relationship Id="rId1" Type="http://schemas.openxmlformats.org/officeDocument/2006/relationships/hyperlink" Target="http://www.leapfroggroup.org/HiddenSurchargeCalculato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um(e17..e19)" TargetMode="External"/><Relationship Id="rId13" Type="http://schemas.openxmlformats.org/officeDocument/2006/relationships/hyperlink" Target="http://jama.jamanetwork.com/article.aspx?articleid=1679400" TargetMode="External"/><Relationship Id="rId18" Type="http://schemas.openxmlformats.org/officeDocument/2006/relationships/hyperlink" Target="mailto:=@sum(e17..e19)" TargetMode="External"/><Relationship Id="rId26" Type="http://schemas.openxmlformats.org/officeDocument/2006/relationships/printerSettings" Target="../printerSettings/printerSettings2.bin"/><Relationship Id="rId3" Type="http://schemas.openxmlformats.org/officeDocument/2006/relationships/hyperlink" Target="mailto:=@sum(o27..o36)" TargetMode="External"/><Relationship Id="rId21" Type="http://schemas.openxmlformats.org/officeDocument/2006/relationships/hyperlink" Target="mailto:=@sum(e17..e19)" TargetMode="External"/><Relationship Id="rId7" Type="http://schemas.openxmlformats.org/officeDocument/2006/relationships/hyperlink" Target="mailto:=@sum(e17..e19)" TargetMode="External"/><Relationship Id="rId12" Type="http://schemas.openxmlformats.org/officeDocument/2006/relationships/hyperlink" Target="http://jama.jamanetwork.com/article.aspx?articleid=1679400" TargetMode="External"/><Relationship Id="rId17" Type="http://schemas.openxmlformats.org/officeDocument/2006/relationships/hyperlink" Target="mailto:=@sum(e17..e19)" TargetMode="External"/><Relationship Id="rId25" Type="http://schemas.openxmlformats.org/officeDocument/2006/relationships/hyperlink" Target="https://employerptp.org/wp-content/uploads/2020/09/RAND-3.0-Report-9-18-20.pdf" TargetMode="External"/><Relationship Id="rId2" Type="http://schemas.openxmlformats.org/officeDocument/2006/relationships/hyperlink" Target="mailto:=@sum(e17..e19)" TargetMode="External"/><Relationship Id="rId16" Type="http://schemas.openxmlformats.org/officeDocument/2006/relationships/hyperlink" Target="mailto:=@sum(e17..e19)" TargetMode="External"/><Relationship Id="rId20" Type="http://schemas.openxmlformats.org/officeDocument/2006/relationships/hyperlink" Target="mailto:=@sum(e17..e19)" TargetMode="External"/><Relationship Id="rId1" Type="http://schemas.openxmlformats.org/officeDocument/2006/relationships/hyperlink" Target="mailto:=@sum(e17..e19)" TargetMode="External"/><Relationship Id="rId6" Type="http://schemas.openxmlformats.org/officeDocument/2006/relationships/hyperlink" Target="mailto:=@sum(e17..e19)" TargetMode="External"/><Relationship Id="rId11" Type="http://schemas.openxmlformats.org/officeDocument/2006/relationships/hyperlink" Target="http://www.cdc.gov/HAI/burden.html" TargetMode="External"/><Relationship Id="rId24" Type="http://schemas.openxmlformats.org/officeDocument/2006/relationships/hyperlink" Target="http://jama.jamanetwork.com/article.aspx?articleid=197442" TargetMode="External"/><Relationship Id="rId5" Type="http://schemas.openxmlformats.org/officeDocument/2006/relationships/hyperlink" Target="mailto:=@sum(e17..e19)" TargetMode="External"/><Relationship Id="rId15" Type="http://schemas.openxmlformats.org/officeDocument/2006/relationships/hyperlink" Target="mailto:=@sum(k49..k59)" TargetMode="External"/><Relationship Id="rId23" Type="http://schemas.openxmlformats.org/officeDocument/2006/relationships/hyperlink" Target="http://www.visualizing.org/sites/default/files/data_set/Edward%20Lee/research-econ-measurement.pdf" TargetMode="External"/><Relationship Id="rId28" Type="http://schemas.openxmlformats.org/officeDocument/2006/relationships/comments" Target="../comments1.xml"/><Relationship Id="rId10" Type="http://schemas.openxmlformats.org/officeDocument/2006/relationships/hyperlink" Target="http://www.cdc.gov/hai/pdfs/hai/scott_costpaper.pdf" TargetMode="External"/><Relationship Id="rId19" Type="http://schemas.openxmlformats.org/officeDocument/2006/relationships/hyperlink" Target="mailto:=@sum(e17..e19)" TargetMode="External"/><Relationship Id="rId4" Type="http://schemas.openxmlformats.org/officeDocument/2006/relationships/hyperlink" Target="mailto:=@sum(o27..o36)" TargetMode="External"/><Relationship Id="rId9" Type="http://schemas.openxmlformats.org/officeDocument/2006/relationships/hyperlink" Target="http://forecast-chart.com/cpi-medical-care.html" TargetMode="External"/><Relationship Id="rId14" Type="http://schemas.openxmlformats.org/officeDocument/2006/relationships/hyperlink" Target="mailto:=@sum(k49..k59)" TargetMode="External"/><Relationship Id="rId22" Type="http://schemas.openxmlformats.org/officeDocument/2006/relationships/hyperlink" Target="http://www.ncbi.nlm.nih.gov/pmc/articles/PMC1765777/pdf/v012p0ii58.pdf" TargetMode="External"/><Relationship Id="rId27"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aha.org/research/rc/stat-studies/fast-facts.shtml" TargetMode="External"/><Relationship Id="rId7" Type="http://schemas.openxmlformats.org/officeDocument/2006/relationships/printerSettings" Target="../printerSettings/printerSettings4.bin"/><Relationship Id="rId2" Type="http://schemas.openxmlformats.org/officeDocument/2006/relationships/hyperlink" Target="http://www.sccm.org/Communications/Pages/CriticalCareStats.aspx" TargetMode="External"/><Relationship Id="rId1" Type="http://schemas.openxmlformats.org/officeDocument/2006/relationships/hyperlink" Target="http://www.hcup-us.ahrq.gov/reports/statbriefs/sb170-Operating-Room-Procedures-United-States-2011.pdf" TargetMode="External"/><Relationship Id="rId6" Type="http://schemas.openxmlformats.org/officeDocument/2006/relationships/hyperlink" Target="http://www.ahrq.gov/professionals/quality-patient-safety/pfp/interimhacrate2013.html" TargetMode="External"/><Relationship Id="rId5" Type="http://schemas.openxmlformats.org/officeDocument/2006/relationships/hyperlink" Target="http://www.ahrq.gov/professionals/quality-patient-safety/pfp/interimhacrate2013.html" TargetMode="External"/><Relationship Id="rId4" Type="http://schemas.openxmlformats.org/officeDocument/2006/relationships/hyperlink" Target="http://www.ahrq.gov/professionals/quality-patient-safety/pfp/interimhacrate201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53"/>
  <sheetViews>
    <sheetView showGridLines="0" tabSelected="1" showRuler="0" zoomScaleNormal="100" workbookViewId="0">
      <selection activeCell="N3" sqref="N3"/>
    </sheetView>
  </sheetViews>
  <sheetFormatPr defaultColWidth="9.109375" defaultRowHeight="15.05" x14ac:dyDescent="0.3"/>
  <cols>
    <col min="1" max="1" width="9.109375" style="1"/>
    <col min="2" max="2" width="18.5546875" style="1" customWidth="1"/>
    <col min="3" max="3" width="27.44140625" style="1" customWidth="1"/>
    <col min="4" max="4" width="3" style="1" customWidth="1"/>
    <col min="5" max="5" width="19.33203125" style="1" customWidth="1"/>
    <col min="6" max="6" width="4" style="1" customWidth="1"/>
    <col min="7" max="7" width="19.33203125" style="1" customWidth="1"/>
    <col min="8" max="16384" width="9.109375" style="1"/>
  </cols>
  <sheetData>
    <row r="1" spans="1:12" ht="28.5" customHeight="1" x14ac:dyDescent="0.3">
      <c r="A1" s="2"/>
      <c r="B1" s="2"/>
      <c r="C1" s="2"/>
      <c r="D1" s="2"/>
      <c r="E1" s="2"/>
      <c r="F1" s="2"/>
      <c r="G1" s="2"/>
    </row>
    <row r="2" spans="1:12" s="112" customFormat="1" ht="33.85" customHeight="1" x14ac:dyDescent="0.3">
      <c r="A2" s="196" t="s">
        <v>206</v>
      </c>
      <c r="B2" s="196"/>
      <c r="C2" s="196"/>
      <c r="D2" s="196"/>
      <c r="E2" s="196"/>
      <c r="F2" s="196"/>
      <c r="G2" s="196"/>
    </row>
    <row r="3" spans="1:12" s="112" customFormat="1" ht="65" customHeight="1" x14ac:dyDescent="0.3">
      <c r="A3" s="202" t="s">
        <v>232</v>
      </c>
      <c r="B3" s="203"/>
      <c r="C3" s="203"/>
      <c r="D3" s="203"/>
      <c r="E3" s="203"/>
      <c r="F3" s="203"/>
      <c r="G3" s="203"/>
    </row>
    <row r="4" spans="1:12" s="171" customFormat="1" ht="39" customHeight="1" x14ac:dyDescent="0.3">
      <c r="A4" s="197" t="s">
        <v>233</v>
      </c>
      <c r="B4" s="197"/>
      <c r="C4" s="197"/>
      <c r="D4" s="197"/>
      <c r="E4" s="197"/>
      <c r="F4" s="197"/>
      <c r="G4" s="197"/>
    </row>
    <row r="5" spans="1:12" ht="45.1" x14ac:dyDescent="0.3">
      <c r="A5" s="3" t="s">
        <v>0</v>
      </c>
      <c r="B5" s="2"/>
      <c r="C5" s="2"/>
      <c r="D5" s="2"/>
      <c r="E5" s="162" t="s">
        <v>217</v>
      </c>
      <c r="F5" s="2"/>
      <c r="G5" s="172" t="s">
        <v>1</v>
      </c>
    </row>
    <row r="6" spans="1:12" ht="31.5" customHeight="1" x14ac:dyDescent="0.3">
      <c r="A6" s="4">
        <v>1</v>
      </c>
      <c r="B6" s="192" t="s">
        <v>209</v>
      </c>
      <c r="C6" s="192"/>
      <c r="D6" s="2"/>
      <c r="E6" s="163">
        <v>1000</v>
      </c>
      <c r="F6" s="2"/>
      <c r="G6" s="144">
        <v>1000</v>
      </c>
      <c r="L6"/>
    </row>
    <row r="7" spans="1:12" ht="9.6999999999999993" customHeight="1" x14ac:dyDescent="0.3">
      <c r="A7" s="4"/>
      <c r="B7" s="2"/>
      <c r="C7" s="2"/>
      <c r="D7" s="2"/>
      <c r="E7" s="164"/>
      <c r="F7" s="2"/>
      <c r="G7" s="2"/>
    </row>
    <row r="8" spans="1:12" ht="36" customHeight="1" x14ac:dyDescent="0.3">
      <c r="A8" s="4">
        <v>2</v>
      </c>
      <c r="B8" s="198" t="s">
        <v>210</v>
      </c>
      <c r="C8" s="198"/>
      <c r="D8" s="2"/>
      <c r="E8" s="164"/>
      <c r="F8" s="2"/>
      <c r="G8" s="2"/>
    </row>
    <row r="9" spans="1:12" ht="20.2" customHeight="1" x14ac:dyDescent="0.3">
      <c r="A9" s="4"/>
      <c r="B9" s="2"/>
      <c r="C9" s="2" t="s">
        <v>2</v>
      </c>
      <c r="D9" s="2"/>
      <c r="E9" s="165">
        <v>0.3</v>
      </c>
      <c r="F9" s="2"/>
      <c r="G9" s="145">
        <v>0.3</v>
      </c>
    </row>
    <row r="10" spans="1:12" ht="4.55" customHeight="1" x14ac:dyDescent="0.3">
      <c r="A10" s="4"/>
      <c r="B10" s="2"/>
      <c r="C10" s="2"/>
      <c r="D10" s="2"/>
      <c r="E10" s="166"/>
      <c r="F10" s="2"/>
      <c r="G10" s="9"/>
    </row>
    <row r="11" spans="1:12" ht="20.2" customHeight="1" x14ac:dyDescent="0.3">
      <c r="A11" s="4"/>
      <c r="B11" s="2"/>
      <c r="C11" s="2" t="s">
        <v>3</v>
      </c>
      <c r="D11" s="2"/>
      <c r="E11" s="165">
        <v>0.28000000000000003</v>
      </c>
      <c r="F11" s="2"/>
      <c r="G11" s="145">
        <v>0.28000000000000003</v>
      </c>
    </row>
    <row r="12" spans="1:12" ht="4.55" customHeight="1" x14ac:dyDescent="0.3">
      <c r="A12" s="4"/>
      <c r="B12" s="2"/>
      <c r="C12" s="2"/>
      <c r="D12" s="2"/>
      <c r="E12" s="166"/>
      <c r="F12" s="2"/>
      <c r="G12" s="9"/>
    </row>
    <row r="13" spans="1:12" ht="21" customHeight="1" x14ac:dyDescent="0.3">
      <c r="A13" s="4"/>
      <c r="B13" s="2"/>
      <c r="C13" s="2" t="s">
        <v>204</v>
      </c>
      <c r="D13" s="2"/>
      <c r="E13" s="167">
        <v>0.35</v>
      </c>
      <c r="F13" s="8"/>
      <c r="G13" s="146">
        <v>0.35</v>
      </c>
    </row>
    <row r="14" spans="1:12" ht="3.6" customHeight="1" x14ac:dyDescent="0.3">
      <c r="A14" s="4"/>
      <c r="B14" s="2"/>
      <c r="C14" s="2"/>
      <c r="D14" s="2"/>
      <c r="E14" s="166"/>
      <c r="F14" s="2"/>
      <c r="G14" s="9"/>
    </row>
    <row r="15" spans="1:12" ht="20.2" customHeight="1" x14ac:dyDescent="0.3">
      <c r="A15" s="4"/>
      <c r="B15" s="2"/>
      <c r="C15" s="2" t="s">
        <v>205</v>
      </c>
      <c r="D15" s="2"/>
      <c r="E15" s="167">
        <v>7.0000000000000007E-2</v>
      </c>
      <c r="F15" s="8"/>
      <c r="G15" s="146">
        <v>7.0000000000000007E-2</v>
      </c>
    </row>
    <row r="16" spans="1:12" ht="9.6999999999999993" customHeight="1" x14ac:dyDescent="0.3">
      <c r="A16" s="4"/>
      <c r="B16" s="2"/>
      <c r="C16" s="2"/>
      <c r="D16" s="2"/>
      <c r="E16" s="164"/>
      <c r="F16" s="199"/>
      <c r="G16" s="200"/>
    </row>
    <row r="17" spans="1:7" ht="32.6" customHeight="1" x14ac:dyDescent="0.3">
      <c r="A17" s="4">
        <v>3</v>
      </c>
      <c r="B17" s="192" t="s">
        <v>211</v>
      </c>
      <c r="C17" s="192"/>
      <c r="D17" s="2"/>
      <c r="E17" s="164"/>
      <c r="F17" s="199"/>
      <c r="G17" s="201"/>
    </row>
    <row r="18" spans="1:7" ht="20.2" customHeight="1" x14ac:dyDescent="0.3">
      <c r="A18" s="4"/>
      <c r="B18" s="2"/>
      <c r="C18" s="2" t="s">
        <v>4</v>
      </c>
      <c r="D18" s="2"/>
      <c r="E18" s="167">
        <v>0.28999999999999998</v>
      </c>
      <c r="F18" s="8"/>
      <c r="G18" s="146">
        <v>0.28999999999999998</v>
      </c>
    </row>
    <row r="19" spans="1:7" ht="4.55" customHeight="1" x14ac:dyDescent="0.3">
      <c r="A19" s="4"/>
      <c r="B19" s="2"/>
      <c r="C19" s="2"/>
      <c r="D19" s="2"/>
      <c r="E19" s="168"/>
      <c r="F19" s="2"/>
      <c r="G19" s="9"/>
    </row>
    <row r="20" spans="1:7" ht="20.2" customHeight="1" x14ac:dyDescent="0.3">
      <c r="A20" s="4"/>
      <c r="B20" s="2"/>
      <c r="C20" s="2" t="s">
        <v>5</v>
      </c>
      <c r="D20" s="2"/>
      <c r="E20" s="165">
        <v>0.2</v>
      </c>
      <c r="F20" s="2"/>
      <c r="G20" s="145">
        <v>0.2</v>
      </c>
    </row>
    <row r="21" spans="1:7" ht="16.45" customHeight="1" x14ac:dyDescent="0.3">
      <c r="A21" s="4"/>
      <c r="B21" s="2"/>
      <c r="C21" s="2"/>
      <c r="D21" s="2"/>
      <c r="E21" s="164"/>
      <c r="F21" s="2"/>
      <c r="G21" s="10"/>
    </row>
    <row r="22" spans="1:7" ht="4.25" customHeight="1" x14ac:dyDescent="0.3">
      <c r="A22" s="4"/>
      <c r="B22" s="2"/>
      <c r="C22" s="2"/>
      <c r="D22" s="2"/>
      <c r="E22" s="164"/>
      <c r="F22" s="2"/>
      <c r="G22" s="10"/>
    </row>
    <row r="23" spans="1:7" ht="4.25" customHeight="1" x14ac:dyDescent="0.3">
      <c r="A23" s="4"/>
      <c r="B23" s="2"/>
      <c r="C23" s="2"/>
      <c r="D23" s="2"/>
      <c r="E23" s="164"/>
      <c r="F23" s="2"/>
      <c r="G23" s="10"/>
    </row>
    <row r="24" spans="1:7" ht="16.45" customHeight="1" x14ac:dyDescent="0.3">
      <c r="A24" s="4">
        <v>4</v>
      </c>
      <c r="B24" s="143" t="s">
        <v>207</v>
      </c>
      <c r="C24" s="15"/>
      <c r="D24" s="2"/>
      <c r="E24" s="165">
        <v>0.04</v>
      </c>
      <c r="F24" s="110"/>
      <c r="G24" s="147">
        <v>0.04</v>
      </c>
    </row>
    <row r="25" spans="1:7" ht="16.45" customHeight="1" x14ac:dyDescent="0.3">
      <c r="A25" s="4"/>
      <c r="B25" s="2"/>
      <c r="C25" s="2"/>
      <c r="D25" s="2"/>
      <c r="E25" s="164"/>
      <c r="F25" s="2"/>
      <c r="G25" s="10"/>
    </row>
    <row r="26" spans="1:7" ht="16.45" customHeight="1" x14ac:dyDescent="0.3">
      <c r="A26" s="4">
        <v>5</v>
      </c>
      <c r="B26" s="143" t="s">
        <v>208</v>
      </c>
      <c r="C26" s="15"/>
      <c r="D26" s="2"/>
      <c r="E26" s="169">
        <v>2.4700000000000002</v>
      </c>
      <c r="F26" s="138"/>
      <c r="G26" s="148">
        <v>2.4700000000000002</v>
      </c>
    </row>
    <row r="27" spans="1:7" ht="16.45" customHeight="1" x14ac:dyDescent="0.3">
      <c r="A27" s="4"/>
      <c r="B27" s="2"/>
      <c r="C27" s="2"/>
      <c r="D27" s="2"/>
      <c r="E27" s="164"/>
      <c r="F27" s="2"/>
      <c r="G27" s="10"/>
    </row>
    <row r="28" spans="1:7" ht="31.5" customHeight="1" x14ac:dyDescent="0.3">
      <c r="A28" s="4">
        <v>6</v>
      </c>
      <c r="B28" s="192" t="s">
        <v>6</v>
      </c>
      <c r="C28" s="192"/>
      <c r="D28" s="2"/>
      <c r="E28" s="170">
        <v>1</v>
      </c>
      <c r="F28" s="2"/>
      <c r="G28" s="149">
        <v>1</v>
      </c>
    </row>
    <row r="29" spans="1:7" ht="8.3000000000000007" customHeight="1" x14ac:dyDescent="0.3">
      <c r="A29" s="4"/>
      <c r="B29" s="100"/>
      <c r="C29" s="100"/>
      <c r="D29" s="2"/>
      <c r="E29" s="102"/>
      <c r="F29" s="15"/>
      <c r="G29" s="103"/>
    </row>
    <row r="30" spans="1:7" ht="31.5" customHeight="1" x14ac:dyDescent="0.3">
      <c r="A30" s="4">
        <v>7</v>
      </c>
      <c r="B30" s="205" t="s">
        <v>212</v>
      </c>
      <c r="C30" s="205"/>
      <c r="D30" s="2"/>
      <c r="E30" s="102"/>
      <c r="F30" s="15"/>
      <c r="G30" s="150">
        <v>150000000</v>
      </c>
    </row>
    <row r="31" spans="1:7" ht="40.25" customHeight="1" x14ac:dyDescent="0.3">
      <c r="A31" s="2"/>
      <c r="B31" s="2"/>
      <c r="C31" s="2"/>
      <c r="D31" s="2"/>
      <c r="E31" s="5"/>
      <c r="F31" s="2"/>
      <c r="G31" s="2"/>
    </row>
    <row r="32" spans="1:7" ht="67.5" customHeight="1" x14ac:dyDescent="0.3">
      <c r="A32" s="4"/>
      <c r="B32" s="208" t="s">
        <v>218</v>
      </c>
      <c r="C32" s="208"/>
      <c r="D32" s="2"/>
      <c r="E32" s="152">
        <v>4.4725113067892828</v>
      </c>
      <c r="F32" s="142"/>
      <c r="G32" s="154">
        <f>('Lives Lost Background'!$T$34/1000*Calculator!G9*Calculator!G$6)+('Lives Lost Background'!$U$34/1000*Calculator!G11*Calculator!G$6)+('Lives Lost Background'!$V$34/1000*Calculator!G13*Calculator!G$6)+('Lives Lost Background'!$W$34/1000*Calculator!G15*Calculator!G$6)</f>
        <v>4.4725113067892828</v>
      </c>
    </row>
    <row r="33" spans="1:7" ht="15.65" x14ac:dyDescent="0.3">
      <c r="A33" s="2"/>
      <c r="B33" s="2"/>
      <c r="C33" s="2"/>
      <c r="D33" s="2"/>
      <c r="E33" s="5"/>
      <c r="F33" s="2"/>
      <c r="G33" s="10"/>
    </row>
    <row r="34" spans="1:7" ht="54.8" customHeight="1" x14ac:dyDescent="0.3">
      <c r="A34" s="2"/>
      <c r="B34" s="193" t="s">
        <v>213</v>
      </c>
      <c r="C34" s="194"/>
      <c r="D34" s="2"/>
      <c r="E34" s="151">
        <v>7262.3342965592674</v>
      </c>
      <c r="F34" s="2"/>
      <c r="G34" s="153">
        <f>'Dollars Lost Background'!H56</f>
        <v>7262.3342965592674</v>
      </c>
    </row>
    <row r="35" spans="1:7" ht="15.65" x14ac:dyDescent="0.3">
      <c r="A35" s="2"/>
      <c r="B35" s="2"/>
      <c r="C35" s="2"/>
      <c r="D35" s="2"/>
      <c r="E35" s="5"/>
      <c r="F35" s="2"/>
      <c r="G35" s="10"/>
    </row>
    <row r="36" spans="1:7" ht="69.849999999999994" customHeight="1" x14ac:dyDescent="0.3">
      <c r="A36" s="2"/>
      <c r="B36" s="195" t="s">
        <v>214</v>
      </c>
      <c r="C36" s="195"/>
      <c r="D36" s="2"/>
      <c r="E36" s="155">
        <v>7262334.2965592677</v>
      </c>
      <c r="F36" s="2"/>
      <c r="G36" s="156">
        <f>'Dollars Lost Background'!I56</f>
        <v>7262334.2965592677</v>
      </c>
    </row>
    <row r="37" spans="1:7" ht="3" customHeight="1" x14ac:dyDescent="0.3">
      <c r="A37" s="2"/>
      <c r="B37" s="6"/>
      <c r="C37" s="6"/>
      <c r="D37" s="2"/>
      <c r="E37" s="7"/>
      <c r="F37" s="2"/>
      <c r="G37" s="207"/>
    </row>
    <row r="38" spans="1:7" ht="11" customHeight="1" x14ac:dyDescent="0.3">
      <c r="A38" s="2"/>
      <c r="B38" s="101"/>
      <c r="C38" s="101"/>
      <c r="D38" s="2"/>
      <c r="E38" s="7"/>
      <c r="F38" s="2"/>
      <c r="G38" s="207"/>
    </row>
    <row r="39" spans="1:7" ht="36.799999999999997" customHeight="1" x14ac:dyDescent="0.3">
      <c r="A39" s="2"/>
      <c r="B39" s="206" t="s">
        <v>215</v>
      </c>
      <c r="C39" s="206"/>
      <c r="D39" s="2"/>
      <c r="E39" s="7"/>
      <c r="F39" s="2"/>
      <c r="G39" s="157">
        <f>G36/G30</f>
        <v>4.8415561977061781E-2</v>
      </c>
    </row>
    <row r="40" spans="1:7" s="112" customFormat="1" ht="32.25" customHeight="1" x14ac:dyDescent="0.3"/>
    <row r="41" spans="1:7" s="112" customFormat="1" ht="15.65" x14ac:dyDescent="0.3">
      <c r="A41" s="173" t="s">
        <v>221</v>
      </c>
    </row>
    <row r="42" spans="1:7" ht="29" customHeight="1" x14ac:dyDescent="0.3">
      <c r="B42" s="208" t="s">
        <v>222</v>
      </c>
      <c r="C42" s="208"/>
      <c r="D42" s="2"/>
      <c r="E42" s="152">
        <v>2.9798193029745446</v>
      </c>
      <c r="F42" s="142"/>
      <c r="G42" s="154">
        <f>('Lives Lost Background'!$T$34/1000*1*Calculator!G$6)+('Lives Lost Background'!$U$34/1000*0*Calculator!G$6)+('Lives Lost Background'!$V$34/1000*0*Calculator!G$6)+('Lives Lost Background'!$W$34/1000*0*Calculator!G$6)</f>
        <v>2.9798193029745446</v>
      </c>
    </row>
    <row r="43" spans="1:7" ht="15.65" x14ac:dyDescent="0.3">
      <c r="B43" s="2"/>
      <c r="C43" s="2"/>
      <c r="D43" s="2"/>
      <c r="E43" s="5"/>
      <c r="F43" s="2"/>
      <c r="G43" s="10"/>
    </row>
    <row r="44" spans="1:7" ht="29" customHeight="1" x14ac:dyDescent="0.3">
      <c r="B44" s="193" t="s">
        <v>223</v>
      </c>
      <c r="C44" s="194"/>
      <c r="D44" s="2"/>
      <c r="E44" s="151">
        <v>6207765.3969458714</v>
      </c>
      <c r="F44" s="2"/>
      <c r="G44" s="153">
        <f>'Dollars Lost Background'!I57</f>
        <v>6207765.3969458714</v>
      </c>
    </row>
    <row r="45" spans="1:7" ht="15.65" x14ac:dyDescent="0.3">
      <c r="B45" s="2"/>
      <c r="C45" s="2"/>
      <c r="D45" s="2"/>
      <c r="E45" s="5"/>
      <c r="F45" s="2"/>
      <c r="G45" s="10"/>
    </row>
    <row r="46" spans="1:7" ht="29.45" customHeight="1" x14ac:dyDescent="0.3">
      <c r="B46" s="208" t="s">
        <v>224</v>
      </c>
      <c r="C46" s="208"/>
      <c r="D46" s="2"/>
      <c r="E46" s="152">
        <v>6.9731117823536515</v>
      </c>
      <c r="F46" s="142"/>
      <c r="G46" s="154">
        <f>('Lives Lost Background'!$T$34/1000*0*Calculator!G$6)+('Lives Lost Background'!$U$34/1000*0*Calculator!G$6)+('Lives Lost Background'!$V$34/1000*0*Calculator!G$6)+('Lives Lost Background'!$W$34/1000*1*Calculator!G$6)</f>
        <v>6.9731117823536515</v>
      </c>
    </row>
    <row r="47" spans="1:7" ht="15.65" x14ac:dyDescent="0.3">
      <c r="B47" s="2"/>
      <c r="C47" s="2"/>
      <c r="E47" s="5"/>
      <c r="F47" s="2"/>
      <c r="G47" s="10"/>
    </row>
    <row r="48" spans="1:7" ht="29" customHeight="1" x14ac:dyDescent="0.3">
      <c r="B48" s="193" t="s">
        <v>225</v>
      </c>
      <c r="C48" s="194"/>
      <c r="E48" s="151">
        <v>8010880.9859385183</v>
      </c>
      <c r="F48" s="2"/>
      <c r="G48" s="153">
        <f>'Dollars Lost Background'!I58</f>
        <v>8010880.9859385183</v>
      </c>
    </row>
    <row r="51" spans="1:7" x14ac:dyDescent="0.3">
      <c r="A51" s="158" t="s">
        <v>7</v>
      </c>
      <c r="B51" s="159"/>
      <c r="C51" s="15"/>
      <c r="D51" s="15"/>
      <c r="E51" s="15"/>
      <c r="F51" s="15"/>
      <c r="G51" s="160"/>
    </row>
    <row r="52" spans="1:7" x14ac:dyDescent="0.3">
      <c r="A52" s="159"/>
      <c r="B52" s="161" t="s">
        <v>78</v>
      </c>
      <c r="C52" s="15"/>
      <c r="D52" s="15"/>
      <c r="E52" s="15"/>
      <c r="F52" s="15"/>
      <c r="G52" s="15"/>
    </row>
    <row r="53" spans="1:7" ht="27.1" customHeight="1" x14ac:dyDescent="0.3">
      <c r="A53" s="204" t="s">
        <v>216</v>
      </c>
      <c r="B53" s="204"/>
      <c r="C53" s="204"/>
      <c r="D53" s="204"/>
      <c r="E53" s="204"/>
      <c r="F53" s="204"/>
      <c r="G53" s="204"/>
    </row>
  </sheetData>
  <mergeCells count="19">
    <mergeCell ref="A53:G53"/>
    <mergeCell ref="B30:C30"/>
    <mergeCell ref="B39:C39"/>
    <mergeCell ref="G37:G38"/>
    <mergeCell ref="B32:C32"/>
    <mergeCell ref="B42:C42"/>
    <mergeCell ref="B44:C44"/>
    <mergeCell ref="B46:C46"/>
    <mergeCell ref="B48:C48"/>
    <mergeCell ref="B28:C28"/>
    <mergeCell ref="B34:C34"/>
    <mergeCell ref="B36:C36"/>
    <mergeCell ref="A2:G2"/>
    <mergeCell ref="A4:G4"/>
    <mergeCell ref="B6:C6"/>
    <mergeCell ref="B8:C8"/>
    <mergeCell ref="F16:G17"/>
    <mergeCell ref="B17:C17"/>
    <mergeCell ref="A3:G3"/>
  </mergeCells>
  <hyperlinks>
    <hyperlink ref="B52" r:id="rId1" xr:uid="{00000000-0004-0000-0000-000000000000}"/>
    <hyperlink ref="A2:G2" r:id="rId2" display="The Hidden Surcharge Americans Pay for Hospital Errors" xr:uid="{00000000-0004-0000-0000-000002000000}"/>
    <hyperlink ref="B8:C8" r:id="rId3" display="Enter the total percent of admissions to hospitals with the following Hospital Safety Grades:" xr:uid="{00000000-0004-0000-0000-000003000000}"/>
  </hyperlinks>
  <pageMargins left="0.25" right="0.25" top="0.5" bottom="0.75" header="0.3" footer="0.3"/>
  <pageSetup orientation="portrait" r:id="rId4"/>
  <headerFooter>
    <oddHeader xml:space="preserve">&amp;C </oddHeader>
    <oddFooter>&amp;L&amp;8© 2013 The Leapfrog Group&amp;R&amp;8&amp;D</oddFooter>
  </headerFooter>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11"/>
  <sheetViews>
    <sheetView topLeftCell="A101" zoomScale="80" zoomScaleNormal="80" workbookViewId="0">
      <selection activeCell="O131" sqref="O131"/>
    </sheetView>
  </sheetViews>
  <sheetFormatPr defaultColWidth="9.109375" defaultRowHeight="15.05" x14ac:dyDescent="0.3"/>
  <cols>
    <col min="1" max="4" width="9.109375" style="12"/>
    <col min="5" max="6" width="12.6640625" style="12" customWidth="1"/>
    <col min="7" max="7" width="14.33203125" style="12" customWidth="1"/>
    <col min="8" max="8" width="17.5546875" style="12" customWidth="1"/>
    <col min="9" max="9" width="14.33203125" style="12" bestFit="1" customWidth="1"/>
    <col min="10" max="13" width="13.33203125" style="12" customWidth="1"/>
    <col min="14" max="14" width="20.44140625" style="12" bestFit="1" customWidth="1"/>
    <col min="15" max="15" width="13.88671875" style="12" customWidth="1"/>
    <col min="16" max="16" width="12.109375" style="12" customWidth="1"/>
    <col min="17" max="18" width="9.109375" style="12"/>
    <col min="19" max="21" width="10.5546875" style="12" bestFit="1" customWidth="1"/>
    <col min="22" max="22" width="9.109375" style="12"/>
    <col min="23" max="23" width="51.6640625" style="12" customWidth="1"/>
    <col min="24" max="24" width="100.6640625" style="12" customWidth="1"/>
    <col min="25" max="25" width="112" style="12" customWidth="1"/>
    <col min="26" max="16384" width="9.109375" style="12"/>
  </cols>
  <sheetData>
    <row r="1" spans="1:23" ht="23.5" x14ac:dyDescent="0.45">
      <c r="A1" s="11" t="s">
        <v>81</v>
      </c>
    </row>
    <row r="2" spans="1:23" ht="23.5" x14ac:dyDescent="0.45">
      <c r="A2" s="11"/>
    </row>
    <row r="3" spans="1:23" ht="21" x14ac:dyDescent="0.4">
      <c r="A3" s="13" t="s">
        <v>8</v>
      </c>
    </row>
    <row r="4" spans="1:23" ht="14.4" x14ac:dyDescent="0.3">
      <c r="A4" s="76" t="s">
        <v>113</v>
      </c>
      <c r="B4" s="77"/>
      <c r="C4" s="77"/>
      <c r="D4" s="77"/>
      <c r="E4" s="77"/>
      <c r="F4" s="77"/>
      <c r="G4" s="77"/>
      <c r="H4" s="77"/>
      <c r="I4" s="77"/>
      <c r="J4" s="77"/>
      <c r="K4" s="77"/>
      <c r="L4" s="77"/>
      <c r="M4" s="77"/>
      <c r="N4" s="77"/>
      <c r="O4" s="77"/>
      <c r="P4" s="77"/>
      <c r="Q4" s="77"/>
    </row>
    <row r="5" spans="1:23" ht="14.4" x14ac:dyDescent="0.3">
      <c r="A5" s="14" t="s">
        <v>112</v>
      </c>
      <c r="B5" s="15"/>
      <c r="C5" s="15"/>
      <c r="D5" s="15"/>
      <c r="E5" s="15"/>
      <c r="F5" s="15"/>
      <c r="G5" s="15"/>
    </row>
    <row r="6" spans="1:23" ht="14.4" x14ac:dyDescent="0.3">
      <c r="A6" s="14" t="s">
        <v>80</v>
      </c>
      <c r="B6" s="15"/>
      <c r="C6" s="15"/>
      <c r="D6" s="15"/>
      <c r="E6" s="15"/>
      <c r="F6" s="15"/>
      <c r="G6" s="15"/>
    </row>
    <row r="7" spans="1:23" ht="14.4" x14ac:dyDescent="0.3">
      <c r="A7" s="14" t="s">
        <v>115</v>
      </c>
      <c r="B7" s="15"/>
      <c r="C7" s="15"/>
      <c r="D7" s="15"/>
      <c r="E7" s="15"/>
      <c r="F7" s="15"/>
      <c r="G7" s="15"/>
    </row>
    <row r="8" spans="1:23" ht="14.4" x14ac:dyDescent="0.3">
      <c r="A8" s="14"/>
      <c r="B8" s="15"/>
      <c r="C8" s="15"/>
      <c r="D8" s="15"/>
      <c r="E8" s="15"/>
      <c r="F8" s="15"/>
      <c r="G8" s="15"/>
    </row>
    <row r="9" spans="1:23" ht="21" x14ac:dyDescent="0.4">
      <c r="A9" s="13" t="s">
        <v>82</v>
      </c>
    </row>
    <row r="11" spans="1:23" ht="14.4" x14ac:dyDescent="0.3">
      <c r="A11" s="12" t="s">
        <v>9</v>
      </c>
      <c r="E11" s="16">
        <f>Calculator!$G$6</f>
        <v>1000</v>
      </c>
    </row>
    <row r="12" spans="1:23" ht="14.4" x14ac:dyDescent="0.3">
      <c r="A12" s="12" t="s">
        <v>116</v>
      </c>
      <c r="E12" s="17">
        <f>Calculator!$G$6*Calculator!$G9</f>
        <v>300</v>
      </c>
    </row>
    <row r="13" spans="1:23" ht="14.4" hidden="1" x14ac:dyDescent="0.3">
      <c r="A13" s="12" t="s">
        <v>10</v>
      </c>
      <c r="E13" s="18">
        <v>18000</v>
      </c>
    </row>
    <row r="14" spans="1:23" ht="14.4" x14ac:dyDescent="0.3">
      <c r="A14" s="12" t="s">
        <v>117</v>
      </c>
      <c r="E14" s="17">
        <f>Calculator!$G$6*Calculator!$G11</f>
        <v>280</v>
      </c>
    </row>
    <row r="15" spans="1:23" ht="14.4" x14ac:dyDescent="0.3">
      <c r="A15" s="12" t="s">
        <v>83</v>
      </c>
      <c r="E15" s="17">
        <f>Calculator!$G$6*Calculator!$G15+Calculator!$G$6*Calculator!$G13</f>
        <v>420</v>
      </c>
    </row>
    <row r="16" spans="1:23" ht="14.4" x14ac:dyDescent="0.3">
      <c r="A16" s="12" t="s">
        <v>84</v>
      </c>
      <c r="E16" s="15">
        <f>E12+E14+E15</f>
        <v>1000</v>
      </c>
      <c r="G16" s="71" t="s">
        <v>11</v>
      </c>
      <c r="H16" s="15">
        <f>E11</f>
        <v>1000</v>
      </c>
      <c r="I16" s="15"/>
      <c r="J16" s="15"/>
      <c r="K16" s="15"/>
      <c r="L16" s="15"/>
      <c r="M16" s="15"/>
      <c r="N16" s="15"/>
      <c r="O16" s="15"/>
      <c r="P16" s="15"/>
      <c r="Q16" s="15"/>
      <c r="R16" s="15"/>
      <c r="S16" s="15"/>
      <c r="T16" s="15"/>
      <c r="U16" s="15"/>
      <c r="V16" s="15"/>
      <c r="W16" s="15"/>
    </row>
    <row r="17" spans="1:23" ht="14.4" x14ac:dyDescent="0.3">
      <c r="A17" s="19" t="s">
        <v>118</v>
      </c>
      <c r="E17" s="20">
        <f>Calculator!G18</f>
        <v>0.28999999999999998</v>
      </c>
      <c r="G17" s="15">
        <f>E16*E17</f>
        <v>290</v>
      </c>
      <c r="H17" s="15" t="s">
        <v>79</v>
      </c>
      <c r="I17" s="15"/>
      <c r="J17" s="15"/>
      <c r="K17" s="15"/>
      <c r="L17" s="15"/>
      <c r="M17" s="15"/>
      <c r="N17" s="15"/>
      <c r="O17" s="15"/>
      <c r="P17" s="15"/>
      <c r="Q17" s="15"/>
      <c r="R17" s="15"/>
      <c r="S17" s="15"/>
      <c r="T17" s="15"/>
      <c r="U17" s="15"/>
      <c r="V17" s="15"/>
      <c r="W17" s="15"/>
    </row>
    <row r="18" spans="1:23" ht="14.4" x14ac:dyDescent="0.3">
      <c r="A18" s="19" t="s">
        <v>85</v>
      </c>
      <c r="E18" s="20">
        <f>Calculator!G20</f>
        <v>0.2</v>
      </c>
      <c r="G18" s="15">
        <f>E18*E16</f>
        <v>200</v>
      </c>
      <c r="H18" s="15" t="s">
        <v>119</v>
      </c>
      <c r="I18" s="15"/>
      <c r="J18" s="15"/>
      <c r="K18" s="15"/>
      <c r="L18" s="15"/>
      <c r="M18" s="15"/>
      <c r="N18" s="15"/>
      <c r="O18" s="15"/>
      <c r="P18" s="15"/>
      <c r="Q18" s="15"/>
      <c r="R18" s="15"/>
      <c r="S18" s="15"/>
      <c r="T18" s="15"/>
      <c r="U18" s="15"/>
      <c r="V18" s="15"/>
      <c r="W18" s="15"/>
    </row>
    <row r="19" spans="1:23" ht="14.4" x14ac:dyDescent="0.3">
      <c r="A19" s="12" t="s">
        <v>12</v>
      </c>
      <c r="E19" s="21">
        <f>Calculator!G28</f>
        <v>1</v>
      </c>
      <c r="G19" s="15" t="s">
        <v>13</v>
      </c>
      <c r="H19" s="15"/>
      <c r="I19" s="15"/>
      <c r="J19" s="15"/>
      <c r="K19" s="15"/>
      <c r="L19" s="15"/>
      <c r="M19" s="15"/>
      <c r="N19" s="15"/>
      <c r="O19" s="15"/>
      <c r="P19" s="15"/>
      <c r="Q19" s="15"/>
      <c r="R19" s="15"/>
      <c r="S19" s="15"/>
      <c r="T19" s="15"/>
      <c r="U19" s="15"/>
      <c r="V19" s="15"/>
      <c r="W19" s="15"/>
    </row>
    <row r="20" spans="1:23" ht="14.4" x14ac:dyDescent="0.3">
      <c r="G20" s="15"/>
      <c r="H20" s="15"/>
      <c r="I20" s="15"/>
      <c r="J20" s="15"/>
      <c r="K20" s="15"/>
      <c r="L20" s="15"/>
      <c r="M20" s="15"/>
      <c r="N20" s="15"/>
      <c r="O20" s="15"/>
      <c r="P20" s="15"/>
      <c r="Q20" s="15"/>
      <c r="R20" s="15"/>
      <c r="S20" s="15"/>
      <c r="T20" s="15"/>
      <c r="U20" s="15"/>
      <c r="V20" s="15"/>
      <c r="W20" s="15"/>
    </row>
    <row r="21" spans="1:23" ht="14.4" x14ac:dyDescent="0.3">
      <c r="G21" s="15"/>
      <c r="H21" s="15"/>
      <c r="I21" s="15"/>
      <c r="J21" s="15"/>
      <c r="K21" s="15"/>
      <c r="L21" s="15"/>
      <c r="M21" s="15"/>
      <c r="N21" s="15"/>
      <c r="O21" s="15"/>
      <c r="P21" s="15"/>
      <c r="Q21" s="15"/>
      <c r="R21" s="15"/>
      <c r="S21" s="15"/>
      <c r="T21" s="15"/>
      <c r="U21" s="15"/>
      <c r="V21" s="15"/>
      <c r="W21" s="15"/>
    </row>
    <row r="22" spans="1:23" ht="21" x14ac:dyDescent="0.4">
      <c r="A22" s="13" t="s">
        <v>121</v>
      </c>
      <c r="G22" s="15"/>
      <c r="H22" s="15"/>
      <c r="I22" s="15"/>
      <c r="J22" s="15"/>
      <c r="K22" s="15"/>
      <c r="L22" s="15"/>
      <c r="M22" s="15"/>
      <c r="N22" s="15"/>
      <c r="O22" s="15"/>
      <c r="P22" s="15"/>
      <c r="Q22" s="15"/>
      <c r="R22" s="15"/>
      <c r="S22" s="15"/>
      <c r="T22" s="15"/>
      <c r="U22" s="15"/>
      <c r="V22" s="15"/>
      <c r="W22" s="15"/>
    </row>
    <row r="23" spans="1:23" ht="14.4" x14ac:dyDescent="0.3">
      <c r="D23" s="15"/>
      <c r="E23" s="15"/>
      <c r="F23" s="15"/>
      <c r="G23" s="15"/>
      <c r="H23" s="15"/>
      <c r="I23" s="15"/>
      <c r="J23" s="15"/>
      <c r="K23" s="15"/>
      <c r="L23" s="15"/>
      <c r="M23" s="15"/>
      <c r="N23" s="15"/>
      <c r="O23" s="15"/>
      <c r="P23" s="15"/>
      <c r="Q23" s="15"/>
      <c r="R23" s="15"/>
      <c r="S23" s="15"/>
      <c r="T23" s="15"/>
      <c r="U23" s="15"/>
      <c r="V23" s="15"/>
      <c r="W23" s="15"/>
    </row>
    <row r="24" spans="1:23" ht="14.4" x14ac:dyDescent="0.3">
      <c r="A24" s="22" t="s">
        <v>86</v>
      </c>
      <c r="D24" s="15"/>
      <c r="E24" s="15"/>
      <c r="F24" s="15"/>
      <c r="G24" s="15"/>
      <c r="H24" s="15"/>
      <c r="I24" s="15"/>
      <c r="J24" s="15"/>
      <c r="K24" s="15"/>
      <c r="L24" s="15"/>
      <c r="M24" s="15"/>
      <c r="N24" s="15"/>
      <c r="O24" s="15"/>
      <c r="P24" s="15"/>
      <c r="Q24" s="15"/>
      <c r="R24" s="15"/>
      <c r="S24" s="15"/>
      <c r="T24" s="15"/>
      <c r="U24" s="15"/>
      <c r="V24" s="15"/>
      <c r="W24" s="15"/>
    </row>
    <row r="25" spans="1:23" ht="14.4" x14ac:dyDescent="0.3">
      <c r="A25" s="12" t="s">
        <v>14</v>
      </c>
      <c r="D25" s="15"/>
      <c r="E25" s="15"/>
      <c r="F25" s="15"/>
      <c r="G25" s="15"/>
      <c r="H25" s="15" t="s">
        <v>15</v>
      </c>
      <c r="I25" s="15" t="s">
        <v>16</v>
      </c>
      <c r="J25" s="15"/>
      <c r="K25" s="15"/>
      <c r="L25" s="15"/>
      <c r="M25" s="15"/>
      <c r="N25" s="15"/>
      <c r="O25" s="15"/>
      <c r="P25" s="15"/>
      <c r="Q25" s="15"/>
      <c r="R25" s="15"/>
      <c r="S25" s="15"/>
      <c r="T25" s="15"/>
      <c r="U25" s="15"/>
      <c r="V25" s="15"/>
      <c r="W25" s="15"/>
    </row>
    <row r="26" spans="1:23" ht="14.4" x14ac:dyDescent="0.3">
      <c r="A26" s="12" t="s">
        <v>87</v>
      </c>
      <c r="D26" s="15"/>
      <c r="E26" s="15"/>
      <c r="F26" s="15"/>
      <c r="G26" s="15"/>
      <c r="H26" s="23">
        <f>E45</f>
        <v>2247.8103385921886</v>
      </c>
      <c r="I26" s="23">
        <f>H26*E11</f>
        <v>2247810.3385921884</v>
      </c>
      <c r="J26" s="15"/>
      <c r="K26" s="15"/>
      <c r="L26" s="15"/>
      <c r="M26" s="15"/>
      <c r="N26" s="15"/>
      <c r="O26" s="15"/>
      <c r="P26" s="15"/>
      <c r="Q26" s="15"/>
      <c r="R26" s="15"/>
      <c r="S26" s="15"/>
      <c r="T26" s="15"/>
      <c r="U26" s="15"/>
      <c r="V26" s="15"/>
      <c r="W26" s="15"/>
    </row>
    <row r="27" spans="1:23" ht="14.4" x14ac:dyDescent="0.3">
      <c r="A27" s="12" t="s">
        <v>88</v>
      </c>
      <c r="D27" s="15"/>
      <c r="E27" s="15"/>
      <c r="F27" s="15"/>
      <c r="G27" s="15"/>
      <c r="H27" s="23">
        <f>G45</f>
        <v>1814.9962782411603</v>
      </c>
      <c r="I27" s="23">
        <f>H27*E11</f>
        <v>1814996.2782411603</v>
      </c>
      <c r="J27" s="15"/>
      <c r="K27" s="15"/>
      <c r="L27" s="15"/>
      <c r="M27" s="15"/>
      <c r="N27" s="15"/>
      <c r="O27" s="15"/>
      <c r="P27" s="15"/>
      <c r="Q27" s="15"/>
      <c r="R27" s="15"/>
      <c r="S27" s="15"/>
      <c r="T27" s="15"/>
      <c r="U27" s="15"/>
      <c r="V27" s="15"/>
      <c r="W27" s="15"/>
    </row>
    <row r="28" spans="1:23" ht="14.4" x14ac:dyDescent="0.3">
      <c r="A28" s="12" t="s">
        <v>89</v>
      </c>
      <c r="D28" s="15"/>
      <c r="E28" s="15"/>
      <c r="F28" s="15"/>
      <c r="G28" s="15"/>
      <c r="H28" s="23">
        <f>H45</f>
        <v>2545.8904225405818</v>
      </c>
      <c r="I28" s="23">
        <f>H28*E11</f>
        <v>2545890.4225405818</v>
      </c>
      <c r="J28" s="15"/>
      <c r="K28" s="15"/>
      <c r="L28" s="15"/>
      <c r="M28" s="15"/>
      <c r="N28" s="15"/>
      <c r="O28" s="15"/>
      <c r="P28" s="15"/>
      <c r="Q28" s="15"/>
      <c r="R28" s="15"/>
      <c r="S28" s="15"/>
      <c r="T28" s="15"/>
      <c r="U28" s="15"/>
      <c r="V28" s="15"/>
      <c r="W28" s="15"/>
    </row>
    <row r="29" spans="1:23" ht="14.4" x14ac:dyDescent="0.3">
      <c r="A29" s="22" t="s">
        <v>90</v>
      </c>
      <c r="B29" s="22"/>
      <c r="C29" s="22"/>
      <c r="D29" s="14"/>
      <c r="E29" s="14"/>
      <c r="F29" s="14"/>
      <c r="G29" s="14"/>
      <c r="H29" s="24"/>
      <c r="I29" s="25">
        <f>G50</f>
        <v>432814.06035102828</v>
      </c>
      <c r="J29" s="15"/>
      <c r="K29" s="15"/>
      <c r="L29" s="15"/>
      <c r="M29" s="15"/>
      <c r="N29" s="15"/>
      <c r="O29" s="15"/>
      <c r="P29" s="15"/>
      <c r="Q29" s="15"/>
      <c r="R29" s="15"/>
      <c r="S29" s="15"/>
      <c r="T29" s="15"/>
      <c r="U29" s="15"/>
      <c r="V29" s="15"/>
      <c r="W29" s="15"/>
    </row>
    <row r="30" spans="1:23" ht="14.4" x14ac:dyDescent="0.3">
      <c r="D30" s="15"/>
      <c r="E30" s="15"/>
      <c r="F30" s="15"/>
      <c r="G30" s="15"/>
      <c r="H30" s="26"/>
      <c r="I30" s="23"/>
      <c r="J30" s="15"/>
      <c r="K30" s="15"/>
      <c r="L30" s="15"/>
      <c r="M30" s="15"/>
      <c r="N30" s="15"/>
      <c r="O30" s="15"/>
      <c r="P30" s="15"/>
      <c r="Q30" s="15"/>
      <c r="R30" s="15"/>
      <c r="S30" s="15"/>
      <c r="T30" s="15"/>
      <c r="U30" s="15"/>
      <c r="V30" s="15"/>
      <c r="W30" s="15"/>
    </row>
    <row r="31" spans="1:23" ht="14.4" x14ac:dyDescent="0.3">
      <c r="D31" s="15"/>
      <c r="E31" s="15"/>
      <c r="F31" s="15"/>
      <c r="G31" s="15"/>
      <c r="H31" s="15"/>
      <c r="I31" s="15"/>
      <c r="J31" s="15"/>
      <c r="K31" s="15"/>
      <c r="L31" s="15"/>
      <c r="M31" s="15"/>
      <c r="N31" s="15"/>
      <c r="O31" s="15"/>
      <c r="P31" s="15"/>
      <c r="Q31" s="15"/>
      <c r="R31" s="15"/>
      <c r="S31" s="15"/>
      <c r="T31" s="15"/>
      <c r="U31" s="15"/>
      <c r="V31" s="15"/>
      <c r="W31" s="15"/>
    </row>
    <row r="32" spans="1:23" ht="14.4" x14ac:dyDescent="0.3">
      <c r="D32" s="15"/>
      <c r="E32" s="15"/>
      <c r="F32" s="15"/>
      <c r="G32" s="15"/>
      <c r="H32" s="15"/>
      <c r="I32" s="15"/>
      <c r="J32" s="15"/>
      <c r="K32" s="15"/>
      <c r="L32" s="15"/>
      <c r="M32" s="15"/>
      <c r="N32" s="15"/>
      <c r="O32" s="15"/>
      <c r="P32" s="15"/>
      <c r="Q32" s="15"/>
      <c r="R32" s="15"/>
      <c r="S32" s="15"/>
      <c r="T32" s="15"/>
      <c r="U32" s="15"/>
      <c r="V32" s="15"/>
      <c r="W32" s="15"/>
    </row>
    <row r="33" spans="1:23" x14ac:dyDescent="0.3">
      <c r="D33" s="15"/>
      <c r="E33" s="209" t="s">
        <v>17</v>
      </c>
      <c r="F33" s="209" t="s">
        <v>91</v>
      </c>
      <c r="G33" s="209" t="s">
        <v>92</v>
      </c>
      <c r="H33" s="209" t="s">
        <v>93</v>
      </c>
      <c r="I33" s="15"/>
      <c r="J33" s="15"/>
      <c r="K33" s="15"/>
      <c r="L33" s="15"/>
      <c r="M33" s="15"/>
      <c r="N33" s="15"/>
      <c r="O33" s="15"/>
      <c r="P33" s="15"/>
      <c r="Q33" s="15"/>
      <c r="R33" s="15"/>
      <c r="S33" s="15"/>
      <c r="T33" s="15"/>
      <c r="U33" s="15"/>
      <c r="V33" s="15"/>
      <c r="W33" s="15"/>
    </row>
    <row r="34" spans="1:23" x14ac:dyDescent="0.3">
      <c r="D34" s="15"/>
      <c r="E34" s="209"/>
      <c r="F34" s="209"/>
      <c r="G34" s="209"/>
      <c r="H34" s="209"/>
      <c r="I34" s="15"/>
      <c r="J34" s="15"/>
      <c r="K34" s="15"/>
      <c r="L34" s="15"/>
      <c r="M34" s="15"/>
      <c r="N34" s="15"/>
      <c r="O34" s="15"/>
      <c r="P34" s="15"/>
      <c r="Q34" s="15"/>
      <c r="R34" s="15"/>
      <c r="S34" s="15"/>
      <c r="T34" s="15"/>
      <c r="U34" s="15"/>
      <c r="V34" s="15"/>
      <c r="W34" s="15"/>
    </row>
    <row r="35" spans="1:23" ht="14.4" x14ac:dyDescent="0.3">
      <c r="A35" s="12" t="s">
        <v>18</v>
      </c>
      <c r="D35" s="15"/>
      <c r="E35" s="27">
        <f>E12/E11</f>
        <v>0.3</v>
      </c>
      <c r="F35" s="28">
        <v>0.7</v>
      </c>
      <c r="G35" s="29">
        <v>1</v>
      </c>
      <c r="H35" s="15"/>
      <c r="I35" s="15"/>
      <c r="J35" s="15"/>
      <c r="K35" s="15"/>
      <c r="L35" s="15"/>
      <c r="M35" s="15"/>
      <c r="N35" s="15"/>
      <c r="O35" s="15"/>
      <c r="P35" s="15"/>
      <c r="Q35" s="15"/>
      <c r="R35" s="15"/>
      <c r="S35" s="15"/>
      <c r="T35" s="15"/>
      <c r="U35" s="15"/>
      <c r="V35" s="15"/>
      <c r="W35" s="15"/>
    </row>
    <row r="36" spans="1:23" ht="14.4" x14ac:dyDescent="0.3">
      <c r="A36" s="12" t="s">
        <v>19</v>
      </c>
      <c r="D36" s="15"/>
      <c r="E36" s="27">
        <f>E14/E11</f>
        <v>0.28000000000000003</v>
      </c>
      <c r="F36" s="28">
        <v>0.3</v>
      </c>
      <c r="G36" s="15"/>
      <c r="H36" s="15"/>
      <c r="I36" s="15"/>
      <c r="J36" s="15"/>
      <c r="K36" s="15"/>
      <c r="L36" s="15"/>
      <c r="M36" s="15"/>
      <c r="N36" s="15"/>
      <c r="O36" s="15"/>
      <c r="P36" s="15"/>
      <c r="Q36" s="15"/>
      <c r="R36" s="15"/>
      <c r="S36" s="15"/>
      <c r="T36" s="15"/>
      <c r="U36" s="15"/>
      <c r="V36" s="15"/>
      <c r="W36" s="15"/>
    </row>
    <row r="37" spans="1:23" ht="14.4" x14ac:dyDescent="0.3">
      <c r="A37" s="12" t="s">
        <v>20</v>
      </c>
      <c r="D37" s="15"/>
      <c r="E37" s="27">
        <f>E15/E11</f>
        <v>0.42</v>
      </c>
      <c r="F37" s="28"/>
      <c r="G37" s="15"/>
      <c r="H37" s="29">
        <v>1</v>
      </c>
      <c r="I37" s="15"/>
      <c r="J37" s="15"/>
      <c r="K37" s="15"/>
      <c r="L37" s="15"/>
      <c r="M37" s="15"/>
      <c r="N37" s="15"/>
      <c r="O37" s="15"/>
      <c r="P37" s="15"/>
      <c r="Q37" s="15"/>
      <c r="R37" s="15"/>
      <c r="S37" s="15"/>
      <c r="T37" s="15"/>
      <c r="U37" s="15"/>
      <c r="V37" s="15"/>
      <c r="W37" s="15"/>
    </row>
    <row r="38" spans="1:23" ht="14.4" x14ac:dyDescent="0.3">
      <c r="A38" s="12" t="s">
        <v>16</v>
      </c>
      <c r="D38" s="15"/>
      <c r="E38" s="30">
        <f>SUM(E35:E37)</f>
        <v>1</v>
      </c>
      <c r="F38" s="30">
        <f>SUM(F35:F37)</f>
        <v>1</v>
      </c>
      <c r="G38" s="30">
        <f>SUM(G35:G37)</f>
        <v>1</v>
      </c>
      <c r="H38" s="30">
        <f>SUM(H35:H37)</f>
        <v>1</v>
      </c>
      <c r="I38" s="15" t="s">
        <v>21</v>
      </c>
      <c r="J38" s="15"/>
      <c r="K38" s="15"/>
      <c r="L38" s="15"/>
      <c r="M38" s="15"/>
      <c r="N38" s="15"/>
      <c r="O38" s="15"/>
      <c r="P38" s="15"/>
      <c r="Q38" s="15"/>
      <c r="R38" s="15"/>
      <c r="S38" s="15"/>
      <c r="T38" s="15"/>
      <c r="U38" s="15"/>
      <c r="V38" s="15"/>
      <c r="W38" s="15"/>
    </row>
    <row r="39" spans="1:23" x14ac:dyDescent="0.3">
      <c r="D39" s="15"/>
      <c r="E39" s="30"/>
      <c r="F39" s="30"/>
      <c r="G39" s="15"/>
      <c r="H39" s="15"/>
      <c r="I39" s="15" t="s">
        <v>22</v>
      </c>
      <c r="J39" s="15"/>
      <c r="K39" s="15"/>
      <c r="L39" s="15"/>
      <c r="M39" s="15"/>
      <c r="N39" s="15"/>
      <c r="O39" s="15"/>
      <c r="P39" s="15"/>
      <c r="Q39" s="15"/>
      <c r="R39" s="15"/>
      <c r="S39" s="15"/>
      <c r="T39" s="15"/>
      <c r="U39" s="15"/>
      <c r="V39" s="15"/>
      <c r="W39" s="15"/>
    </row>
    <row r="40" spans="1:23" x14ac:dyDescent="0.3">
      <c r="A40" s="12" t="s">
        <v>94</v>
      </c>
      <c r="D40" s="15"/>
      <c r="E40" s="30"/>
      <c r="F40" s="30"/>
      <c r="G40" s="15"/>
      <c r="H40" s="15"/>
      <c r="I40" s="15"/>
      <c r="J40" s="15"/>
      <c r="K40" s="15"/>
      <c r="L40" s="15"/>
      <c r="M40" s="15"/>
      <c r="N40" s="15"/>
      <c r="O40" s="15"/>
      <c r="P40" s="15"/>
      <c r="Q40" s="15"/>
      <c r="R40" s="15"/>
      <c r="S40" s="15"/>
      <c r="T40" s="15"/>
      <c r="U40" s="15"/>
      <c r="V40" s="15"/>
      <c r="W40" s="15"/>
    </row>
    <row r="41" spans="1:23" x14ac:dyDescent="0.3">
      <c r="A41" s="12" t="s">
        <v>95</v>
      </c>
      <c r="D41" s="15"/>
      <c r="E41" s="31">
        <f>E35*S101</f>
        <v>272.24944173617405</v>
      </c>
      <c r="F41" s="31">
        <f>F35*S101</f>
        <v>635.24869738440611</v>
      </c>
      <c r="G41" s="32">
        <f>G35*S101</f>
        <v>907.49813912058016</v>
      </c>
      <c r="H41" s="15"/>
      <c r="I41" s="15"/>
      <c r="J41" s="15"/>
      <c r="K41" s="15"/>
      <c r="L41" s="15"/>
      <c r="M41" s="15"/>
      <c r="N41" s="15"/>
      <c r="O41" s="15"/>
      <c r="P41" s="15"/>
      <c r="Q41" s="15"/>
      <c r="R41" s="15"/>
      <c r="S41" s="15"/>
      <c r="T41" s="15"/>
      <c r="U41" s="15"/>
      <c r="V41" s="15"/>
      <c r="W41" s="15"/>
    </row>
    <row r="42" spans="1:23" x14ac:dyDescent="0.3">
      <c r="A42" s="12" t="s">
        <v>96</v>
      </c>
      <c r="D42" s="15"/>
      <c r="E42" s="31">
        <f>E36*T101</f>
        <v>317.01873882639808</v>
      </c>
      <c r="F42" s="31">
        <f>F36*T101</f>
        <v>339.662934456855</v>
      </c>
      <c r="G42" s="15"/>
      <c r="H42" s="15"/>
      <c r="I42" s="15"/>
      <c r="J42" s="15"/>
      <c r="K42" s="15"/>
      <c r="L42" s="15"/>
      <c r="M42" s="15"/>
      <c r="N42" s="15"/>
      <c r="O42" s="15"/>
      <c r="P42" s="15"/>
      <c r="Q42" s="15"/>
      <c r="R42" s="15"/>
      <c r="S42" s="15"/>
      <c r="T42" s="15"/>
      <c r="U42" s="15"/>
      <c r="V42" s="15"/>
      <c r="W42" s="15"/>
    </row>
    <row r="43" spans="1:23" x14ac:dyDescent="0.3">
      <c r="A43" s="12" t="s">
        <v>97</v>
      </c>
      <c r="D43" s="15"/>
      <c r="E43" s="31">
        <f>E37*U101</f>
        <v>534.63698873352212</v>
      </c>
      <c r="F43" s="31">
        <f>F37*U101</f>
        <v>0</v>
      </c>
      <c r="G43" s="15"/>
      <c r="H43" s="32">
        <f>U101</f>
        <v>1272.9452112702909</v>
      </c>
      <c r="I43" s="15"/>
      <c r="J43" s="15"/>
      <c r="K43" s="15"/>
      <c r="L43" s="15"/>
      <c r="M43" s="15"/>
      <c r="N43" s="15"/>
      <c r="O43" s="15"/>
      <c r="P43" s="15"/>
      <c r="Q43" s="15"/>
      <c r="R43" s="15"/>
      <c r="S43" s="15"/>
      <c r="T43" s="15"/>
      <c r="U43" s="15"/>
      <c r="V43" s="15"/>
      <c r="W43" s="15"/>
    </row>
    <row r="44" spans="1:23" x14ac:dyDescent="0.3">
      <c r="A44" s="12" t="s">
        <v>100</v>
      </c>
      <c r="D44" s="33"/>
      <c r="E44" s="31">
        <f>SUM(E41:E43)</f>
        <v>1123.9051692960943</v>
      </c>
      <c r="F44" s="31">
        <f>SUM(F41:F43)</f>
        <v>974.91163184126117</v>
      </c>
      <c r="G44" s="31">
        <f>SUM(G41:G43)</f>
        <v>907.49813912058016</v>
      </c>
      <c r="H44" s="31">
        <f>SUM(H41:H43)</f>
        <v>1272.9452112702909</v>
      </c>
      <c r="I44" s="15" t="s">
        <v>23</v>
      </c>
      <c r="J44" s="15"/>
      <c r="K44" s="15"/>
      <c r="L44" s="15"/>
      <c r="M44" s="15"/>
      <c r="N44" s="15"/>
      <c r="O44" s="15"/>
      <c r="P44" s="15"/>
      <c r="Q44" s="15"/>
      <c r="R44" s="15"/>
      <c r="S44" s="15"/>
      <c r="T44" s="15"/>
      <c r="U44" s="15"/>
      <c r="V44" s="15"/>
      <c r="W44" s="15"/>
    </row>
    <row r="45" spans="1:23" x14ac:dyDescent="0.3">
      <c r="A45" s="72" t="s">
        <v>99</v>
      </c>
      <c r="D45" s="33"/>
      <c r="E45" s="31">
        <f>(E44+$E$19*E44)</f>
        <v>2247.8103385921886</v>
      </c>
      <c r="F45" s="31">
        <f>(F44+$E$19*F44)</f>
        <v>1949.8232636825223</v>
      </c>
      <c r="G45" s="31">
        <f>(G44+$E$19*G44)</f>
        <v>1814.9962782411603</v>
      </c>
      <c r="H45" s="31">
        <f>(H44+$E$19*H44)</f>
        <v>2545.8904225405818</v>
      </c>
      <c r="I45" s="15" t="s">
        <v>24</v>
      </c>
      <c r="J45" s="15"/>
      <c r="K45" s="15"/>
      <c r="L45" s="15"/>
      <c r="M45" s="15"/>
      <c r="N45" s="15"/>
      <c r="O45" s="15"/>
      <c r="P45" s="15"/>
      <c r="Q45" s="15"/>
      <c r="R45" s="15"/>
      <c r="S45" s="15"/>
      <c r="T45" s="15"/>
      <c r="U45" s="15"/>
      <c r="V45" s="15"/>
      <c r="W45" s="15"/>
    </row>
    <row r="46" spans="1:23" x14ac:dyDescent="0.3">
      <c r="A46" s="12" t="s">
        <v>101</v>
      </c>
      <c r="D46" s="33"/>
      <c r="E46" s="31"/>
      <c r="F46" s="31">
        <f>E45-F45</f>
        <v>297.98707490966626</v>
      </c>
      <c r="G46" s="31">
        <f>E45-G45</f>
        <v>432.81406035102827</v>
      </c>
      <c r="H46" s="15"/>
      <c r="I46" s="15"/>
      <c r="J46" s="15"/>
      <c r="K46" s="15"/>
      <c r="L46" s="15"/>
      <c r="M46" s="15"/>
      <c r="N46" s="15"/>
      <c r="O46" s="15"/>
      <c r="P46" s="15"/>
      <c r="Q46" s="15"/>
      <c r="R46" s="15"/>
      <c r="S46" s="15"/>
      <c r="T46" s="15"/>
      <c r="U46" s="15"/>
      <c r="V46" s="15"/>
      <c r="W46" s="15"/>
    </row>
    <row r="47" spans="1:23" x14ac:dyDescent="0.3">
      <c r="A47" s="12" t="s">
        <v>102</v>
      </c>
      <c r="D47" s="33"/>
      <c r="E47" s="31"/>
      <c r="F47" s="31"/>
      <c r="G47" s="31"/>
      <c r="H47" s="26">
        <f>H45</f>
        <v>2545.8904225405818</v>
      </c>
      <c r="I47" s="15"/>
      <c r="J47" s="15"/>
      <c r="K47" s="15"/>
      <c r="L47" s="15"/>
      <c r="M47" s="15"/>
      <c r="N47" s="15"/>
      <c r="O47" s="15"/>
      <c r="P47" s="15"/>
      <c r="Q47" s="15"/>
      <c r="R47" s="15"/>
      <c r="S47" s="15"/>
      <c r="T47" s="15"/>
      <c r="U47" s="15"/>
      <c r="V47" s="15"/>
      <c r="W47" s="15"/>
    </row>
    <row r="48" spans="1:23" x14ac:dyDescent="0.3">
      <c r="D48" s="33"/>
      <c r="E48" s="31"/>
      <c r="F48" s="31"/>
      <c r="G48" s="31"/>
      <c r="H48" s="15"/>
      <c r="I48" s="15"/>
      <c r="J48" s="15"/>
      <c r="K48" s="15"/>
      <c r="L48" s="15"/>
      <c r="M48" s="15"/>
      <c r="N48" s="15"/>
      <c r="O48" s="15"/>
      <c r="P48" s="15"/>
      <c r="Q48" s="15"/>
      <c r="R48" s="15"/>
      <c r="S48" s="15"/>
      <c r="T48" s="15"/>
      <c r="U48" s="15"/>
      <c r="V48" s="15"/>
      <c r="W48" s="15"/>
    </row>
    <row r="49" spans="1:23" x14ac:dyDescent="0.3">
      <c r="A49" s="22" t="s">
        <v>103</v>
      </c>
      <c r="D49" s="33"/>
      <c r="E49" s="31"/>
      <c r="F49" s="31"/>
      <c r="G49" s="31"/>
      <c r="H49" s="15"/>
      <c r="I49" s="15"/>
      <c r="J49" s="15"/>
      <c r="K49" s="15"/>
      <c r="L49" s="15"/>
      <c r="M49" s="15"/>
      <c r="N49" s="15"/>
      <c r="O49" s="15"/>
      <c r="P49" s="15"/>
      <c r="Q49" s="15"/>
      <c r="R49" s="15"/>
      <c r="S49" s="15"/>
      <c r="T49" s="15"/>
      <c r="U49" s="15"/>
      <c r="V49" s="15"/>
      <c r="W49" s="15"/>
    </row>
    <row r="50" spans="1:23" ht="15.65" x14ac:dyDescent="0.3">
      <c r="D50" s="33"/>
      <c r="E50" s="31"/>
      <c r="F50" s="31"/>
      <c r="G50" s="34">
        <f>G46*E11</f>
        <v>432814.06035102828</v>
      </c>
      <c r="H50" s="15"/>
      <c r="I50" s="15"/>
      <c r="J50" s="15"/>
      <c r="K50" s="15"/>
      <c r="L50" s="15"/>
      <c r="M50" s="15"/>
      <c r="N50" s="15"/>
      <c r="O50" s="15"/>
      <c r="P50" s="15"/>
      <c r="Q50" s="15"/>
      <c r="R50" s="15"/>
      <c r="S50" s="15"/>
      <c r="T50" s="15"/>
      <c r="U50" s="15"/>
      <c r="V50" s="15"/>
      <c r="W50" s="15"/>
    </row>
    <row r="51" spans="1:23" x14ac:dyDescent="0.3">
      <c r="D51" s="33"/>
      <c r="E51" s="31"/>
      <c r="F51" s="31"/>
      <c r="H51" s="15"/>
      <c r="I51" s="15"/>
      <c r="J51" s="15"/>
      <c r="K51" s="15"/>
      <c r="L51" s="15"/>
      <c r="M51" s="15"/>
      <c r="N51" s="15"/>
      <c r="O51" s="15"/>
      <c r="P51" s="15"/>
      <c r="Q51" s="15"/>
      <c r="R51" s="15"/>
      <c r="S51" s="15"/>
      <c r="T51" s="15"/>
      <c r="U51" s="15"/>
      <c r="V51" s="15"/>
      <c r="W51" s="15"/>
    </row>
    <row r="52" spans="1:23" x14ac:dyDescent="0.3">
      <c r="D52" s="33"/>
      <c r="E52" s="31"/>
      <c r="F52" s="31"/>
      <c r="G52" s="31"/>
      <c r="H52" s="15"/>
      <c r="I52" s="15"/>
      <c r="J52" s="15"/>
      <c r="K52" s="15"/>
      <c r="L52" s="15"/>
      <c r="M52" s="15"/>
      <c r="N52" s="15"/>
      <c r="O52" s="15"/>
      <c r="P52" s="15"/>
      <c r="Q52" s="15"/>
      <c r="R52" s="15"/>
      <c r="S52" s="15"/>
      <c r="T52" s="15"/>
      <c r="U52" s="15"/>
      <c r="V52" s="15"/>
      <c r="W52" s="15"/>
    </row>
    <row r="53" spans="1:23" ht="21.3" x14ac:dyDescent="0.4">
      <c r="A53" s="13" t="s">
        <v>104</v>
      </c>
      <c r="D53" s="33"/>
      <c r="E53" s="31"/>
      <c r="F53" s="31"/>
      <c r="G53" s="31"/>
      <c r="H53" s="15"/>
      <c r="I53" s="15"/>
      <c r="J53" s="15"/>
      <c r="K53" s="15"/>
      <c r="L53" s="15"/>
      <c r="M53" s="15"/>
      <c r="N53" s="15"/>
      <c r="O53" s="15"/>
      <c r="P53" s="15"/>
      <c r="Q53" s="15"/>
      <c r="R53" s="15"/>
      <c r="S53" s="15"/>
      <c r="T53" s="15"/>
      <c r="U53" s="15"/>
      <c r="V53" s="15"/>
      <c r="W53" s="15"/>
    </row>
    <row r="54" spans="1:23" x14ac:dyDescent="0.3">
      <c r="D54" s="33"/>
      <c r="E54" s="31"/>
      <c r="F54" s="31"/>
      <c r="G54" s="31"/>
      <c r="H54" s="15"/>
      <c r="I54" s="15"/>
      <c r="J54" s="15"/>
      <c r="K54" s="15"/>
      <c r="L54" s="15"/>
      <c r="M54" s="15"/>
      <c r="N54" s="15"/>
      <c r="O54" s="15"/>
      <c r="P54" s="15"/>
      <c r="Q54" s="15"/>
      <c r="R54" s="15"/>
      <c r="S54" s="15"/>
      <c r="T54" s="15"/>
      <c r="U54" s="15"/>
      <c r="V54" s="15"/>
      <c r="W54" s="15"/>
    </row>
    <row r="55" spans="1:23" x14ac:dyDescent="0.3">
      <c r="A55" s="12" t="s">
        <v>14</v>
      </c>
      <c r="D55" s="33"/>
      <c r="E55" s="31"/>
      <c r="F55" s="31"/>
      <c r="G55" s="31"/>
      <c r="H55" s="15" t="s">
        <v>15</v>
      </c>
      <c r="I55" s="15" t="s">
        <v>16</v>
      </c>
      <c r="J55" s="15"/>
      <c r="K55" s="15"/>
      <c r="L55" s="15"/>
      <c r="M55" s="15"/>
      <c r="N55" s="15"/>
      <c r="O55" s="15"/>
      <c r="P55" s="15"/>
      <c r="Q55" s="15"/>
      <c r="R55" s="15"/>
      <c r="S55" s="15"/>
      <c r="T55" s="15"/>
      <c r="U55" s="15"/>
      <c r="V55" s="15"/>
      <c r="W55" s="15"/>
    </row>
    <row r="56" spans="1:23" x14ac:dyDescent="0.3">
      <c r="A56" s="12" t="s">
        <v>87</v>
      </c>
      <c r="D56" s="33"/>
      <c r="E56" s="31"/>
      <c r="F56" s="31"/>
      <c r="G56" s="31"/>
      <c r="H56" s="23">
        <f>IF(E11=0,"",E68)</f>
        <v>7262.3342965592674</v>
      </c>
      <c r="I56" s="23">
        <f>IF(E11=0,"",H56*E11)</f>
        <v>7262334.2965592677</v>
      </c>
      <c r="J56" s="15"/>
      <c r="K56" s="15"/>
      <c r="L56" s="15"/>
      <c r="M56" s="15"/>
      <c r="N56" s="15"/>
      <c r="O56" s="15"/>
      <c r="P56" s="15"/>
      <c r="Q56" s="15"/>
      <c r="R56" s="15"/>
      <c r="S56" s="15"/>
      <c r="T56" s="15"/>
      <c r="U56" s="15"/>
      <c r="V56" s="15"/>
      <c r="W56" s="15"/>
    </row>
    <row r="57" spans="1:23" x14ac:dyDescent="0.3">
      <c r="A57" s="12" t="s">
        <v>88</v>
      </c>
      <c r="D57" s="33"/>
      <c r="E57" s="31"/>
      <c r="F57" s="31"/>
      <c r="G57" s="31"/>
      <c r="H57" s="23">
        <f>G68</f>
        <v>6207.7653969458715</v>
      </c>
      <c r="I57" s="23">
        <f>H57*E11</f>
        <v>6207765.3969458714</v>
      </c>
      <c r="J57" s="15"/>
      <c r="K57" s="15"/>
      <c r="L57" s="15"/>
      <c r="M57" s="15"/>
      <c r="N57" s="15"/>
      <c r="O57" s="15"/>
      <c r="P57" s="15"/>
      <c r="Q57" s="15"/>
      <c r="R57" s="15"/>
      <c r="S57" s="15"/>
      <c r="T57" s="15"/>
      <c r="U57" s="15"/>
      <c r="V57" s="15"/>
      <c r="W57" s="15"/>
    </row>
    <row r="58" spans="1:23" x14ac:dyDescent="0.3">
      <c r="A58" s="12" t="s">
        <v>89</v>
      </c>
      <c r="D58" s="33"/>
      <c r="E58" s="31"/>
      <c r="F58" s="31"/>
      <c r="G58" s="31"/>
      <c r="H58" s="23">
        <f>H70</f>
        <v>8010.8809859385183</v>
      </c>
      <c r="I58" s="23">
        <f>H58*E11</f>
        <v>8010880.9859385183</v>
      </c>
      <c r="J58" s="15"/>
      <c r="K58" s="15"/>
      <c r="L58" s="15"/>
      <c r="M58" s="15"/>
      <c r="N58" s="15"/>
      <c r="O58" s="15"/>
      <c r="P58" s="15"/>
      <c r="Q58" s="15"/>
      <c r="R58" s="15"/>
      <c r="S58" s="15"/>
      <c r="T58" s="15"/>
      <c r="U58" s="15"/>
      <c r="V58" s="15"/>
      <c r="W58" s="15"/>
    </row>
    <row r="59" spans="1:23" x14ac:dyDescent="0.3">
      <c r="A59" s="22"/>
      <c r="D59" s="33"/>
      <c r="E59" s="31"/>
      <c r="F59" s="31"/>
      <c r="G59" s="31"/>
      <c r="H59" s="15"/>
      <c r="I59" s="15"/>
      <c r="J59" s="15"/>
      <c r="K59" s="15"/>
      <c r="L59" s="15"/>
      <c r="M59" s="15"/>
      <c r="N59" s="15"/>
      <c r="O59" s="15"/>
      <c r="P59" s="15"/>
      <c r="Q59" s="15"/>
      <c r="R59" s="15"/>
      <c r="S59" s="15"/>
      <c r="T59" s="15"/>
      <c r="U59" s="15"/>
      <c r="V59" s="15"/>
      <c r="W59" s="15"/>
    </row>
    <row r="60" spans="1:23" x14ac:dyDescent="0.3">
      <c r="A60" s="22"/>
      <c r="D60" s="33"/>
      <c r="E60" s="31"/>
      <c r="F60" s="31"/>
      <c r="G60" s="31"/>
      <c r="H60" s="15"/>
      <c r="I60" s="15"/>
      <c r="J60" s="15"/>
      <c r="K60" s="15"/>
      <c r="L60" s="15"/>
      <c r="M60" s="15"/>
      <c r="N60" s="15"/>
      <c r="O60" s="15"/>
      <c r="P60" s="15"/>
      <c r="Q60" s="15"/>
      <c r="R60" s="15"/>
      <c r="S60" s="15"/>
      <c r="T60" s="15"/>
      <c r="U60" s="15"/>
      <c r="V60" s="15"/>
      <c r="W60" s="15"/>
    </row>
    <row r="61" spans="1:23" x14ac:dyDescent="0.3">
      <c r="A61" s="22"/>
      <c r="D61" s="33"/>
      <c r="E61" s="31"/>
      <c r="F61" s="31"/>
      <c r="G61" s="31"/>
      <c r="H61" s="15"/>
      <c r="I61" s="15"/>
      <c r="J61" s="15"/>
      <c r="K61" s="15"/>
      <c r="L61" s="15"/>
      <c r="M61" s="15"/>
      <c r="N61" s="15"/>
      <c r="O61" s="15"/>
      <c r="P61" s="15"/>
      <c r="Q61" s="15"/>
      <c r="R61" s="15"/>
      <c r="S61" s="15"/>
      <c r="T61" s="15"/>
      <c r="U61" s="15"/>
      <c r="V61" s="15"/>
      <c r="W61" s="15"/>
    </row>
    <row r="62" spans="1:23" x14ac:dyDescent="0.3">
      <c r="D62" s="33"/>
      <c r="E62" s="31"/>
      <c r="F62" s="31"/>
      <c r="G62" s="31"/>
      <c r="H62" s="15"/>
      <c r="I62" s="15"/>
      <c r="J62" s="15"/>
      <c r="K62" s="15"/>
      <c r="L62" s="15"/>
      <c r="M62" s="15"/>
      <c r="N62" s="15"/>
      <c r="O62" s="15"/>
      <c r="P62" s="15"/>
      <c r="Q62" s="15"/>
      <c r="R62" s="15"/>
      <c r="S62" s="15"/>
      <c r="T62" s="15"/>
      <c r="U62" s="15"/>
      <c r="V62" s="15"/>
      <c r="W62" s="15"/>
    </row>
    <row r="63" spans="1:23" x14ac:dyDescent="0.3">
      <c r="A63" s="12" t="s">
        <v>105</v>
      </c>
      <c r="D63" s="33"/>
      <c r="E63" s="31"/>
      <c r="F63" s="31"/>
      <c r="G63" s="31"/>
      <c r="H63" s="15"/>
      <c r="I63" s="15"/>
      <c r="J63" s="15"/>
      <c r="K63" s="15"/>
      <c r="L63" s="15"/>
      <c r="M63" s="15"/>
      <c r="N63" s="15"/>
      <c r="O63" s="15"/>
      <c r="P63" s="15"/>
      <c r="Q63" s="15"/>
      <c r="R63" s="15"/>
      <c r="S63" s="15"/>
      <c r="T63" s="15"/>
      <c r="U63" s="15"/>
      <c r="V63" s="15"/>
      <c r="W63" s="15"/>
    </row>
    <row r="64" spans="1:23" x14ac:dyDescent="0.3">
      <c r="A64" s="12" t="s">
        <v>95</v>
      </c>
      <c r="D64" s="33"/>
      <c r="E64" s="35">
        <f>E35*$S$116</f>
        <v>931.16480954188069</v>
      </c>
      <c r="F64" s="35">
        <f>F35*$S$116</f>
        <v>2172.7178889310549</v>
      </c>
      <c r="G64" s="35">
        <f>G35*$S$116</f>
        <v>3103.8826984729358</v>
      </c>
      <c r="H64" s="23"/>
      <c r="I64" s="15"/>
      <c r="J64" s="15"/>
      <c r="K64" s="15"/>
      <c r="L64" s="15"/>
      <c r="M64" s="15"/>
      <c r="N64" s="15"/>
      <c r="O64" s="15"/>
      <c r="P64" s="15"/>
      <c r="Q64" s="15"/>
      <c r="R64" s="15"/>
      <c r="S64" s="15"/>
      <c r="T64" s="15"/>
      <c r="U64" s="15"/>
      <c r="V64" s="15"/>
      <c r="W64" s="15"/>
    </row>
    <row r="65" spans="1:25" x14ac:dyDescent="0.3">
      <c r="A65" s="12" t="s">
        <v>96</v>
      </c>
      <c r="D65" s="33"/>
      <c r="E65" s="35">
        <f>E36*$T$116</f>
        <v>1017.717331690664</v>
      </c>
      <c r="F65" s="35">
        <f>F36*$T$116</f>
        <v>1090.4114268114256</v>
      </c>
      <c r="G65" s="35">
        <f>G36*$T$116</f>
        <v>0</v>
      </c>
      <c r="H65" s="23"/>
      <c r="I65" s="15"/>
      <c r="J65" s="15"/>
      <c r="K65" s="15"/>
      <c r="L65" s="15"/>
      <c r="M65" s="15"/>
      <c r="N65" s="15"/>
      <c r="O65" s="15"/>
      <c r="P65" s="15"/>
      <c r="Q65" s="15"/>
      <c r="R65" s="15"/>
      <c r="S65" s="15"/>
      <c r="T65" s="15"/>
      <c r="U65" s="15"/>
      <c r="V65" s="15"/>
      <c r="W65" s="15"/>
    </row>
    <row r="66" spans="1:25" x14ac:dyDescent="0.3">
      <c r="A66" s="12" t="s">
        <v>97</v>
      </c>
      <c r="D66" s="33"/>
      <c r="E66" s="35">
        <f>E37*$U$116</f>
        <v>1682.2850070470888</v>
      </c>
      <c r="F66" s="35">
        <f>F37*$U$116</f>
        <v>0</v>
      </c>
      <c r="G66" s="35">
        <f>G37*$U$116</f>
        <v>0</v>
      </c>
      <c r="H66" s="23">
        <f>U116</f>
        <v>4005.4404929692591</v>
      </c>
      <c r="I66" s="15"/>
      <c r="J66" s="15"/>
      <c r="K66" s="15"/>
      <c r="L66" s="15"/>
      <c r="M66" s="15"/>
      <c r="N66" s="15"/>
      <c r="O66" s="15"/>
      <c r="P66" s="15"/>
      <c r="Q66" s="15"/>
      <c r="R66" s="15"/>
      <c r="S66" s="15"/>
      <c r="T66" s="15"/>
      <c r="U66" s="15"/>
      <c r="V66" s="15"/>
      <c r="W66" s="15"/>
    </row>
    <row r="67" spans="1:25" x14ac:dyDescent="0.3">
      <c r="A67" s="12" t="s">
        <v>98</v>
      </c>
      <c r="D67" s="33"/>
      <c r="E67" s="35">
        <f>SUM(E64:E66)</f>
        <v>3631.1671482796337</v>
      </c>
      <c r="F67" s="35">
        <f>SUM(F64:F66)</f>
        <v>3263.1293157424807</v>
      </c>
      <c r="G67" s="35">
        <f>SUM(G64:G66)</f>
        <v>3103.8826984729358</v>
      </c>
      <c r="H67" s="35">
        <f>SUM(H64:H66)</f>
        <v>4005.4404929692591</v>
      </c>
      <c r="I67" s="15"/>
      <c r="J67" s="15"/>
      <c r="K67" s="15"/>
      <c r="L67" s="15"/>
      <c r="M67" s="15"/>
      <c r="N67" s="15"/>
      <c r="O67" s="15"/>
      <c r="P67" s="15"/>
      <c r="Q67" s="15"/>
      <c r="R67" s="15"/>
      <c r="S67" s="15"/>
      <c r="T67" s="15"/>
      <c r="U67" s="15"/>
      <c r="V67" s="15"/>
      <c r="W67" s="15"/>
    </row>
    <row r="68" spans="1:25" x14ac:dyDescent="0.3">
      <c r="A68" s="73" t="s">
        <v>106</v>
      </c>
      <c r="D68" s="33"/>
      <c r="E68" s="35">
        <f>E67+$E$19*E67</f>
        <v>7262.3342965592674</v>
      </c>
      <c r="F68" s="35">
        <f>F67+$E$19*F67</f>
        <v>6526.2586314849614</v>
      </c>
      <c r="G68" s="35">
        <f>G67+$E$19*G67</f>
        <v>6207.7653969458715</v>
      </c>
      <c r="H68" s="35">
        <f>H67+$E$19*H67</f>
        <v>8010.8809859385183</v>
      </c>
      <c r="I68" s="15"/>
      <c r="J68" s="15"/>
      <c r="K68" s="15"/>
      <c r="L68" s="15"/>
      <c r="M68" s="15"/>
      <c r="N68" s="15"/>
      <c r="O68" s="15"/>
      <c r="P68" s="15"/>
      <c r="Q68" s="15"/>
      <c r="R68" s="15"/>
      <c r="S68" s="15"/>
      <c r="T68" s="15"/>
      <c r="U68" s="15"/>
      <c r="V68" s="15"/>
      <c r="W68" s="15"/>
    </row>
    <row r="69" spans="1:25" x14ac:dyDescent="0.3">
      <c r="A69" s="12" t="s">
        <v>120</v>
      </c>
      <c r="D69" s="33"/>
      <c r="E69" s="35"/>
      <c r="F69" s="35">
        <f>E68-F68</f>
        <v>736.07566507430602</v>
      </c>
      <c r="G69" s="35">
        <f>E68-G68</f>
        <v>1054.5688996133958</v>
      </c>
      <c r="H69" s="23"/>
      <c r="I69" s="15"/>
      <c r="J69" s="15"/>
      <c r="K69" s="15"/>
      <c r="L69" s="15"/>
      <c r="M69" s="15"/>
      <c r="N69" s="15"/>
      <c r="O69" s="15"/>
      <c r="P69" s="15"/>
      <c r="Q69" s="15"/>
      <c r="R69" s="15"/>
      <c r="S69" s="15"/>
      <c r="T69" s="15"/>
      <c r="U69" s="15"/>
      <c r="V69" s="15"/>
      <c r="W69" s="15"/>
    </row>
    <row r="70" spans="1:25" x14ac:dyDescent="0.3">
      <c r="A70" s="12" t="s">
        <v>107</v>
      </c>
      <c r="D70" s="33"/>
      <c r="E70" s="35"/>
      <c r="F70" s="35"/>
      <c r="G70" s="35"/>
      <c r="H70" s="23">
        <f>H68</f>
        <v>8010.8809859385183</v>
      </c>
      <c r="I70" s="15"/>
      <c r="J70" s="15"/>
      <c r="K70" s="15"/>
      <c r="L70" s="15"/>
      <c r="M70" s="15"/>
      <c r="N70" s="15"/>
      <c r="O70" s="15"/>
      <c r="P70" s="15"/>
      <c r="Q70" s="15"/>
      <c r="R70" s="15"/>
      <c r="S70" s="15"/>
      <c r="T70" s="15"/>
      <c r="U70" s="15"/>
      <c r="V70" s="15"/>
      <c r="W70" s="15"/>
    </row>
    <row r="71" spans="1:25" x14ac:dyDescent="0.3">
      <c r="D71" s="33"/>
      <c r="E71" s="31"/>
      <c r="F71" s="31"/>
      <c r="G71" s="31"/>
      <c r="H71" s="26"/>
      <c r="I71" s="15"/>
      <c r="J71" s="15"/>
      <c r="K71" s="15"/>
      <c r="L71" s="15"/>
      <c r="M71" s="15"/>
      <c r="N71" s="15"/>
      <c r="O71" s="15"/>
      <c r="P71" s="15"/>
      <c r="Q71" s="15"/>
      <c r="R71" s="15"/>
      <c r="S71" s="15"/>
      <c r="T71" s="15"/>
      <c r="U71" s="15"/>
      <c r="V71" s="15"/>
      <c r="W71" s="15"/>
    </row>
    <row r="72" spans="1:25" x14ac:dyDescent="0.3">
      <c r="A72" s="22" t="s">
        <v>108</v>
      </c>
      <c r="D72" s="33"/>
      <c r="E72" s="31"/>
      <c r="F72" s="31"/>
      <c r="G72" s="31"/>
      <c r="H72" s="15"/>
      <c r="I72" s="15"/>
      <c r="J72" s="15"/>
      <c r="K72" s="15"/>
      <c r="L72" s="15"/>
      <c r="M72" s="15"/>
      <c r="N72" s="15"/>
      <c r="O72" s="15"/>
      <c r="P72" s="15"/>
      <c r="Q72" s="15"/>
      <c r="R72" s="15"/>
      <c r="S72" s="15"/>
      <c r="T72" s="15"/>
      <c r="U72" s="15"/>
      <c r="V72" s="15"/>
      <c r="W72" s="15"/>
    </row>
    <row r="73" spans="1:25" ht="15.65" x14ac:dyDescent="0.3">
      <c r="D73" s="33"/>
      <c r="E73" s="31"/>
      <c r="F73" s="31"/>
      <c r="G73" s="34">
        <f>G69*E11</f>
        <v>1054568.8996133958</v>
      </c>
      <c r="H73" s="15"/>
      <c r="I73" s="15"/>
      <c r="J73" s="15"/>
      <c r="K73" s="15"/>
      <c r="L73" s="15"/>
      <c r="M73" s="15"/>
      <c r="N73" s="15"/>
      <c r="O73" s="15"/>
      <c r="P73" s="15"/>
      <c r="Q73" s="15"/>
      <c r="R73" s="15"/>
      <c r="S73" s="15"/>
      <c r="T73" s="15"/>
      <c r="U73" s="15"/>
      <c r="V73" s="15"/>
      <c r="W73" s="15"/>
    </row>
    <row r="74" spans="1:25" x14ac:dyDescent="0.3">
      <c r="D74" s="33"/>
      <c r="E74" s="31"/>
      <c r="F74" s="31"/>
      <c r="G74" s="35"/>
      <c r="H74" s="15"/>
      <c r="I74" s="15"/>
      <c r="J74" s="15"/>
      <c r="K74" s="15"/>
      <c r="L74" s="15"/>
      <c r="M74" s="15"/>
      <c r="N74" s="15"/>
      <c r="O74" s="15"/>
      <c r="P74" s="15"/>
      <c r="Q74" s="15"/>
      <c r="R74" s="15"/>
      <c r="S74" s="15"/>
      <c r="T74" s="15"/>
      <c r="U74" s="15"/>
      <c r="V74" s="15"/>
      <c r="W74" s="15"/>
    </row>
    <row r="75" spans="1:25" ht="21.3" x14ac:dyDescent="0.4">
      <c r="A75" s="13" t="s">
        <v>25</v>
      </c>
      <c r="D75" s="33"/>
      <c r="E75" s="31"/>
      <c r="F75" s="31"/>
      <c r="G75" s="35"/>
      <c r="H75" s="15"/>
      <c r="I75" s="15"/>
      <c r="J75" s="15"/>
      <c r="K75" s="15"/>
      <c r="L75" s="15"/>
      <c r="M75" s="15"/>
      <c r="N75" s="15"/>
      <c r="O75" s="15"/>
      <c r="P75" s="15"/>
      <c r="Q75" s="15"/>
      <c r="R75" s="15"/>
      <c r="S75" s="15"/>
      <c r="T75" s="15"/>
      <c r="U75" s="15"/>
      <c r="V75" s="15"/>
      <c r="W75" s="15"/>
    </row>
    <row r="76" spans="1:25" x14ac:dyDescent="0.3">
      <c r="D76" s="15"/>
      <c r="E76" s="15"/>
      <c r="F76" s="15"/>
      <c r="G76" s="15"/>
      <c r="H76" s="15"/>
      <c r="I76" s="15"/>
      <c r="J76" s="15"/>
      <c r="K76" s="15"/>
      <c r="L76" s="15"/>
      <c r="M76" s="15"/>
      <c r="N76" s="104"/>
      <c r="O76" s="104"/>
      <c r="P76" s="104"/>
      <c r="Q76" s="15"/>
      <c r="R76" s="15"/>
      <c r="S76" s="15"/>
      <c r="T76" s="15"/>
      <c r="U76" s="15"/>
      <c r="V76" s="15"/>
      <c r="W76" s="15"/>
    </row>
    <row r="77" spans="1:25" x14ac:dyDescent="0.3">
      <c r="D77" s="15"/>
      <c r="E77" s="15"/>
      <c r="F77" s="15"/>
      <c r="G77" s="15"/>
      <c r="H77" s="15" t="s">
        <v>26</v>
      </c>
      <c r="I77" s="15"/>
      <c r="J77" s="15"/>
      <c r="K77" s="15" t="s">
        <v>219</v>
      </c>
      <c r="L77" s="15"/>
      <c r="M77" s="15"/>
      <c r="N77" s="139" t="s">
        <v>27</v>
      </c>
      <c r="O77" s="139"/>
      <c r="P77" s="139"/>
      <c r="Q77" s="15"/>
      <c r="R77" s="15" t="s">
        <v>28</v>
      </c>
      <c r="S77" s="15" t="s">
        <v>29</v>
      </c>
      <c r="T77" s="15"/>
      <c r="U77" s="15"/>
      <c r="V77" s="15"/>
      <c r="W77" s="15" t="s">
        <v>30</v>
      </c>
      <c r="X77" s="12" t="s">
        <v>31</v>
      </c>
    </row>
    <row r="78" spans="1:25" x14ac:dyDescent="0.3">
      <c r="A78" s="22" t="s">
        <v>32</v>
      </c>
      <c r="D78" s="15"/>
      <c r="E78" s="15"/>
      <c r="F78" s="15"/>
      <c r="G78" s="15"/>
      <c r="H78" s="15" t="s">
        <v>33</v>
      </c>
      <c r="I78" s="15"/>
      <c r="J78" s="15"/>
      <c r="K78" s="15" t="s">
        <v>34</v>
      </c>
      <c r="L78" s="15" t="s">
        <v>35</v>
      </c>
      <c r="M78" s="15" t="s">
        <v>36</v>
      </c>
      <c r="N78" s="139" t="s">
        <v>34</v>
      </c>
      <c r="O78" s="139" t="s">
        <v>35</v>
      </c>
      <c r="P78" s="139" t="s">
        <v>36</v>
      </c>
      <c r="Q78" s="15"/>
      <c r="R78" s="15" t="s">
        <v>37</v>
      </c>
      <c r="S78" s="15" t="s">
        <v>38</v>
      </c>
      <c r="T78" s="15" t="s">
        <v>35</v>
      </c>
      <c r="U78" s="15" t="s">
        <v>39</v>
      </c>
      <c r="V78" s="15"/>
      <c r="W78" s="15"/>
    </row>
    <row r="79" spans="1:25" x14ac:dyDescent="0.3">
      <c r="D79" s="15"/>
      <c r="E79" s="15" t="s">
        <v>40</v>
      </c>
      <c r="F79" s="15" t="s">
        <v>41</v>
      </c>
      <c r="G79" s="15"/>
      <c r="H79" s="74" t="s">
        <v>227</v>
      </c>
      <c r="I79" s="15" t="s">
        <v>231</v>
      </c>
      <c r="J79" s="15" t="s">
        <v>42</v>
      </c>
      <c r="K79" s="15"/>
      <c r="L79" s="15"/>
      <c r="M79" s="15"/>
      <c r="N79" s="139"/>
      <c r="O79" s="139"/>
      <c r="P79" s="139"/>
      <c r="Q79" s="15"/>
      <c r="R79" s="15"/>
      <c r="S79" s="15"/>
      <c r="T79" s="15"/>
      <c r="U79" s="15"/>
      <c r="V79" s="15"/>
      <c r="W79" s="15"/>
    </row>
    <row r="80" spans="1:25" s="15" customFormat="1" x14ac:dyDescent="0.3">
      <c r="A80" s="15" t="s">
        <v>43</v>
      </c>
      <c r="E80" s="18">
        <v>13315</v>
      </c>
      <c r="F80" s="15">
        <v>2000</v>
      </c>
      <c r="H80" s="28">
        <f>(1+$F$119)^17</f>
        <v>1.9479004955562815</v>
      </c>
      <c r="I80" s="32">
        <f t="shared" ref="I80:I93" si="0">H80*E80</f>
        <v>25936.295098331888</v>
      </c>
      <c r="J80" s="32">
        <f>I80*F120</f>
        <v>64062.64889287977</v>
      </c>
      <c r="K80" s="190">
        <v>6.939597315436241E-3</v>
      </c>
      <c r="L80" s="190">
        <v>1.2593650793650787E-2</v>
      </c>
      <c r="M80" s="190">
        <v>2.832272727272726E-2</v>
      </c>
      <c r="N80" s="140">
        <f>K80/1000</f>
        <v>6.9395973154362407E-6</v>
      </c>
      <c r="O80" s="140">
        <f t="shared" ref="O80:P82" si="1">L80/1000</f>
        <v>1.2593650793650787E-5</v>
      </c>
      <c r="P80" s="140">
        <f t="shared" si="1"/>
        <v>2.8322727272727261E-5</v>
      </c>
      <c r="Q80" s="36">
        <f>0.0664475138121547/1000</f>
        <v>6.6447513812154698E-5</v>
      </c>
      <c r="R80" s="15" t="s">
        <v>44</v>
      </c>
      <c r="S80" s="32">
        <f>$J$80*N80*E17</f>
        <v>0.12892500602026122</v>
      </c>
      <c r="T80" s="32">
        <f>$J$80*O80*E17</f>
        <v>0.2339669624312242</v>
      </c>
      <c r="U80" s="32">
        <f>$J$80*P80*E17</f>
        <v>0.52618439055883981</v>
      </c>
      <c r="W80" s="89" t="s">
        <v>122</v>
      </c>
      <c r="X80" s="99" t="s">
        <v>123</v>
      </c>
      <c r="Y80" s="90" t="s">
        <v>124</v>
      </c>
    </row>
    <row r="81" spans="1:25" s="15" customFormat="1" x14ac:dyDescent="0.3">
      <c r="A81" s="15" t="s">
        <v>45</v>
      </c>
      <c r="E81" s="18">
        <v>26100</v>
      </c>
      <c r="F81" s="15">
        <v>2008</v>
      </c>
      <c r="H81" s="28">
        <f>(1+$F$119)^9</f>
        <v>1.4233118124214852</v>
      </c>
      <c r="I81" s="32">
        <f t="shared" si="0"/>
        <v>37148.438304200761</v>
      </c>
      <c r="J81" s="32">
        <f>I81*F120</f>
        <v>91756.642611375893</v>
      </c>
      <c r="K81" s="190">
        <v>4.1340782122905029E-5</v>
      </c>
      <c r="L81" s="190">
        <v>5.8637083993660845E-4</v>
      </c>
      <c r="M81" s="190">
        <v>6.527272727272727E-4</v>
      </c>
      <c r="N81" s="140">
        <f t="shared" ref="N81:N82" si="2">K81/1000</f>
        <v>4.1340782122905026E-8</v>
      </c>
      <c r="O81" s="140">
        <f t="shared" si="1"/>
        <v>5.8637083993660848E-7</v>
      </c>
      <c r="P81" s="140">
        <f t="shared" si="1"/>
        <v>6.5272727272727271E-7</v>
      </c>
      <c r="Q81" s="36">
        <f>0.0031767955801105/1000</f>
        <v>3.1767955801105E-6</v>
      </c>
      <c r="R81" s="15" t="s">
        <v>44</v>
      </c>
      <c r="S81" s="32">
        <f>$J$81*N81*E17</f>
        <v>1.1000544974525846E-3</v>
      </c>
      <c r="T81" s="32">
        <f>$J$81*O81*E17</f>
        <v>1.5602991683360748E-2</v>
      </c>
      <c r="U81" s="32">
        <f>$J$81*P81*E17</f>
        <v>1.7368698295036986E-2</v>
      </c>
      <c r="W81" s="91" t="s">
        <v>131</v>
      </c>
      <c r="X81" s="105" t="s">
        <v>132</v>
      </c>
      <c r="Y81" s="92" t="s">
        <v>133</v>
      </c>
    </row>
    <row r="82" spans="1:25" s="15" customFormat="1" x14ac:dyDescent="0.3">
      <c r="A82" s="15" t="s">
        <v>47</v>
      </c>
      <c r="E82" s="96">
        <v>8378</v>
      </c>
      <c r="F82" s="95">
        <v>2012</v>
      </c>
      <c r="G82" s="95"/>
      <c r="H82" s="29">
        <f>(1+F119)^5</f>
        <v>1.2166529024000003</v>
      </c>
      <c r="I82" s="32">
        <f t="shared" ref="I82" si="3">H82*E82</f>
        <v>10193.118016307202</v>
      </c>
      <c r="J82" s="32">
        <f>I82*F120</f>
        <v>25177.001500278791</v>
      </c>
      <c r="K82" s="190">
        <v>0.32955195530726245</v>
      </c>
      <c r="L82" s="190">
        <v>0.41635499207606985</v>
      </c>
      <c r="M82" s="190">
        <v>0.5247281818181817</v>
      </c>
      <c r="N82" s="140">
        <f t="shared" si="2"/>
        <v>3.2955195530726247E-4</v>
      </c>
      <c r="O82" s="140">
        <f t="shared" si="1"/>
        <v>4.1635499207606986E-4</v>
      </c>
      <c r="P82" s="140">
        <f t="shared" si="1"/>
        <v>5.2472818181818173E-4</v>
      </c>
      <c r="Q82" s="36">
        <f>0.802596685082873/1000</f>
        <v>8.0259668508287296E-4</v>
      </c>
      <c r="R82" s="15" t="s">
        <v>46</v>
      </c>
      <c r="S82" s="32">
        <f>$J$82*N82*E18</f>
        <v>1.6594260146381512</v>
      </c>
      <c r="T82" s="32">
        <f>$J$82*O82*E18</f>
        <v>2.0965140520295549</v>
      </c>
      <c r="U82" s="32">
        <f>$J$82*P82*E18</f>
        <v>2.6422164441749851</v>
      </c>
      <c r="W82" s="89" t="s">
        <v>230</v>
      </c>
      <c r="X82" s="106" t="s">
        <v>229</v>
      </c>
      <c r="Y82" s="187" t="s">
        <v>228</v>
      </c>
    </row>
    <row r="83" spans="1:25" s="15" customFormat="1" x14ac:dyDescent="0.3">
      <c r="A83" s="15" t="s">
        <v>48</v>
      </c>
      <c r="E83" s="18">
        <v>34798</v>
      </c>
      <c r="F83" s="15">
        <v>2012</v>
      </c>
      <c r="H83" s="29">
        <f>(1+F$119)^5</f>
        <v>1.2166529024000003</v>
      </c>
      <c r="I83" s="32">
        <f t="shared" si="0"/>
        <v>42337.087697715215</v>
      </c>
      <c r="J83" s="32">
        <f>I83*F120</f>
        <v>104572.60661335659</v>
      </c>
      <c r="K83" s="190">
        <v>0.51803427719821149</v>
      </c>
      <c r="L83" s="190">
        <v>0.67259405940594053</v>
      </c>
      <c r="M83" s="190">
        <v>0.78813167259786521</v>
      </c>
      <c r="N83" s="140">
        <f>K83/1000*2.05</f>
        <v>1.0619702682563334E-3</v>
      </c>
      <c r="O83" s="140">
        <f t="shared" ref="O83:P83" si="4">L83/1000*2.05</f>
        <v>1.378817821782178E-3</v>
      </c>
      <c r="P83" s="140">
        <f t="shared" si="4"/>
        <v>1.6156699288256235E-3</v>
      </c>
      <c r="Q83" s="36">
        <f>0.743254901960784/1000*2.05</f>
        <v>1.5236725490196071E-3</v>
      </c>
      <c r="R83" s="15" t="s">
        <v>54</v>
      </c>
      <c r="S83" s="32">
        <f>$J$83*N83</f>
        <v>111.05299909745032</v>
      </c>
      <c r="T83" s="32">
        <f>$J$83*O83</f>
        <v>144.18657366871292</v>
      </c>
      <c r="U83" s="32">
        <f>$J$83*P83</f>
        <v>168.95481588411178</v>
      </c>
      <c r="W83" s="89" t="s">
        <v>230</v>
      </c>
      <c r="X83" s="106" t="s">
        <v>229</v>
      </c>
      <c r="Y83" s="187" t="s">
        <v>228</v>
      </c>
    </row>
    <row r="84" spans="1:25" s="87" customFormat="1" x14ac:dyDescent="0.3">
      <c r="A84" s="94" t="s">
        <v>126</v>
      </c>
      <c r="E84" s="88">
        <v>18184</v>
      </c>
      <c r="F84" s="87">
        <v>2012</v>
      </c>
      <c r="H84" s="29">
        <f>(1+F$119)^5</f>
        <v>1.2166529024000003</v>
      </c>
      <c r="I84" s="32">
        <f t="shared" ref="I84" si="5">H84*E84</f>
        <v>22123.616377241608</v>
      </c>
      <c r="J84" s="32">
        <f>I84*F120</f>
        <v>54645.332451786773</v>
      </c>
      <c r="K84" s="190">
        <v>0.60240536912751663</v>
      </c>
      <c r="L84" s="190">
        <v>0.74380073126142621</v>
      </c>
      <c r="M84" s="190">
        <v>0.80942550911039579</v>
      </c>
      <c r="N84" s="140">
        <f>K84/1000*2.07</f>
        <v>1.2469791140939594E-3</v>
      </c>
      <c r="O84" s="140">
        <f t="shared" ref="O84:P84" si="6">L84/1000*2.07</f>
        <v>1.5396675137111519E-3</v>
      </c>
      <c r="P84" s="140">
        <f t="shared" si="6"/>
        <v>1.6755108038585191E-3</v>
      </c>
      <c r="Q84" s="36">
        <f>1.2331369047619/1000*2.07</f>
        <v>2.5525933928571328E-3</v>
      </c>
      <c r="R84" s="87" t="s">
        <v>54</v>
      </c>
      <c r="S84" s="32">
        <f>$J84*N84</f>
        <v>68.141588250098962</v>
      </c>
      <c r="T84" s="32">
        <f>$J84*O84</f>
        <v>84.135643151961872</v>
      </c>
      <c r="U84" s="32">
        <f>$J84*P84</f>
        <v>91.55884490340928</v>
      </c>
      <c r="W84" s="89" t="s">
        <v>230</v>
      </c>
      <c r="X84" s="106" t="s">
        <v>229</v>
      </c>
      <c r="Y84" s="187" t="s">
        <v>228</v>
      </c>
    </row>
    <row r="85" spans="1:25" s="15" customFormat="1" x14ac:dyDescent="0.3">
      <c r="A85" s="95" t="s">
        <v>127</v>
      </c>
      <c r="E85" s="18">
        <v>20785</v>
      </c>
      <c r="F85" s="87">
        <v>2012</v>
      </c>
      <c r="H85" s="29">
        <f>(1+F$119)^5</f>
        <v>1.2166529024000003</v>
      </c>
      <c r="I85" s="32">
        <f t="shared" ref="I85" si="7">H85*E85</f>
        <v>25288.130576384006</v>
      </c>
      <c r="J85" s="32">
        <f>I85*F120</f>
        <v>62461.682523668504</v>
      </c>
      <c r="K85" s="190">
        <v>1.8192956498813629E-2</v>
      </c>
      <c r="L85" s="190">
        <v>2.0311755228406815E-2</v>
      </c>
      <c r="M85" s="190">
        <v>2.5775407992349824E-2</v>
      </c>
      <c r="N85" s="140">
        <f>K85*247/51340</f>
        <v>8.7527468936637436E-5</v>
      </c>
      <c r="O85" s="140">
        <f t="shared" ref="O85:P85" si="8">L85*247/51340</f>
        <v>9.772114416471529E-5</v>
      </c>
      <c r="P85" s="140">
        <f t="shared" si="8"/>
        <v>1.2400712454441773E-4</v>
      </c>
      <c r="Q85" s="36">
        <f>3.22%*247/51340</f>
        <v>1.5491624464355279E-4</v>
      </c>
      <c r="R85" s="15" t="s">
        <v>137</v>
      </c>
      <c r="S85" s="32">
        <f>$J85*N85*$E$17*247/51340</f>
        <v>7.627762028236321E-3</v>
      </c>
      <c r="T85" s="32">
        <f>$J85*O85*$E$17*247/51430</f>
        <v>8.5012081262176124E-3</v>
      </c>
      <c r="U85" s="32">
        <f>$J85*P85*$E$17*247/51430</f>
        <v>1.0787945473795763E-2</v>
      </c>
      <c r="W85" s="91" t="s">
        <v>134</v>
      </c>
      <c r="X85" s="107" t="s">
        <v>135</v>
      </c>
      <c r="Y85" s="93" t="s">
        <v>136</v>
      </c>
    </row>
    <row r="86" spans="1:25" s="15" customFormat="1" x14ac:dyDescent="0.3">
      <c r="A86" s="15" t="s">
        <v>139</v>
      </c>
      <c r="E86" s="18">
        <v>34657</v>
      </c>
      <c r="F86" s="15">
        <v>2007</v>
      </c>
      <c r="H86" s="28">
        <f>(1+$F$119)^10</f>
        <v>1.4802442849183446</v>
      </c>
      <c r="I86" s="32">
        <f>H86*E86</f>
        <v>51300.826182415069</v>
      </c>
      <c r="J86" s="32">
        <f>I86*F120</f>
        <v>126713.04067056523</v>
      </c>
      <c r="K86" s="190">
        <v>0.66845023696682482</v>
      </c>
      <c r="L86" s="190">
        <v>0.81555268817204352</v>
      </c>
      <c r="M86" s="190">
        <v>0.94988005215123772</v>
      </c>
      <c r="N86" s="140">
        <f>0.66/10000*5.4*K86/$L86</f>
        <v>2.9211560198391472E-4</v>
      </c>
      <c r="O86" s="140">
        <f>0.66/10000*5.4</f>
        <v>3.5640000000000004E-4</v>
      </c>
      <c r="P86" s="140">
        <f>0.66/10000*5.4*M86/$L86</f>
        <v>4.1510163046055168E-4</v>
      </c>
      <c r="Q86" s="36">
        <f>0.66/10000*5.4*1.25324475524475/1.0668131</f>
        <v>4.1868292653064434E-4</v>
      </c>
      <c r="R86" s="15" t="s">
        <v>54</v>
      </c>
      <c r="S86" s="32">
        <f>$J$86*N86</f>
        <v>37.014856154694428</v>
      </c>
      <c r="T86" s="32">
        <f>$J$86*O86</f>
        <v>45.160527694989455</v>
      </c>
      <c r="U86" s="32">
        <f t="shared" ref="U86" si="9">$J$86*P86</f>
        <v>52.598789782965824</v>
      </c>
      <c r="W86" s="91" t="s">
        <v>141</v>
      </c>
      <c r="X86" s="99" t="s">
        <v>142</v>
      </c>
      <c r="Y86" s="90" t="s">
        <v>143</v>
      </c>
    </row>
    <row r="87" spans="1:25" s="15" customFormat="1" x14ac:dyDescent="0.3">
      <c r="A87" s="15" t="s">
        <v>140</v>
      </c>
      <c r="E87" s="18">
        <v>7766</v>
      </c>
      <c r="F87" s="15">
        <v>2007</v>
      </c>
      <c r="H87" s="28">
        <f>(1+$F$119)^10</f>
        <v>1.4802442849183446</v>
      </c>
      <c r="I87" s="32">
        <f>H87*E87</f>
        <v>11495.577116675864</v>
      </c>
      <c r="J87" s="32">
        <f>I87*F120</f>
        <v>28394.075478189385</v>
      </c>
      <c r="K87" s="190">
        <v>0.47408491620111748</v>
      </c>
      <c r="L87" s="190">
        <v>0.55305564387917394</v>
      </c>
      <c r="M87" s="190">
        <v>0.65215952597994531</v>
      </c>
      <c r="N87" s="140">
        <f>7.2/10000*5.4*K87/$L87</f>
        <v>3.332833096614485E-3</v>
      </c>
      <c r="O87" s="140">
        <f>7.2/10000*5.4</f>
        <v>3.8880000000000004E-3</v>
      </c>
      <c r="P87" s="140">
        <f>7.2/10000*5.4*M87/$L87</f>
        <v>4.5847036642193261E-3</v>
      </c>
      <c r="Q87" s="36">
        <f>7.2/10000*5.4*0.934569060773481/0.92886387434555</f>
        <v>3.911880533460756E-3</v>
      </c>
      <c r="R87" s="15" t="s">
        <v>54</v>
      </c>
      <c r="S87" s="32">
        <f>$J$87*N87</f>
        <v>94.632714501479342</v>
      </c>
      <c r="T87" s="32">
        <f>$J$87*O87</f>
        <v>110.39616545920033</v>
      </c>
      <c r="U87" s="32">
        <f t="shared" ref="U87" si="10">$J$87*P87</f>
        <v>130.17842188697497</v>
      </c>
      <c r="W87" s="91" t="s">
        <v>145</v>
      </c>
      <c r="X87" s="99" t="s">
        <v>144</v>
      </c>
      <c r="Y87" s="90" t="s">
        <v>146</v>
      </c>
    </row>
    <row r="88" spans="1:25" s="15" customFormat="1" x14ac:dyDescent="0.3">
      <c r="A88" s="15" t="s">
        <v>138</v>
      </c>
      <c r="E88" s="18">
        <v>28968</v>
      </c>
      <c r="F88" s="15">
        <v>2012</v>
      </c>
      <c r="H88" s="28">
        <f>(1+$F$119)^5</f>
        <v>1.2166529024000003</v>
      </c>
      <c r="I88" s="32">
        <f>H88*E88</f>
        <v>35244.001276723211</v>
      </c>
      <c r="J88" s="32">
        <f>I88*F120</f>
        <v>87052.683153506339</v>
      </c>
      <c r="K88" s="190">
        <v>0.44854910714285717</v>
      </c>
      <c r="L88" s="190">
        <v>0.56335974643423214</v>
      </c>
      <c r="M88" s="190">
        <v>0.69004545454545452</v>
      </c>
      <c r="N88" s="140">
        <f>K88/1000</f>
        <v>4.4854910714285716E-4</v>
      </c>
      <c r="O88" s="140">
        <f t="shared" ref="O88:P88" si="11">L88/1000</f>
        <v>5.6335974643423217E-4</v>
      </c>
      <c r="P88" s="140">
        <f t="shared" si="11"/>
        <v>6.9004545454545447E-4</v>
      </c>
      <c r="Q88" s="36">
        <f>0.626298342541437/1000</f>
        <v>6.2629834254143701E-4</v>
      </c>
      <c r="R88" s="15" t="s">
        <v>46</v>
      </c>
      <c r="S88" s="32">
        <f>$J$88*N88*E18</f>
        <v>7.8094806605790623</v>
      </c>
      <c r="T88" s="32">
        <f>$J$88*O88*E18</f>
        <v>9.8083955015557791</v>
      </c>
      <c r="U88" s="32">
        <f>$J$88*P88*E18</f>
        <v>12.014061663212543</v>
      </c>
      <c r="W88" s="89" t="s">
        <v>230</v>
      </c>
      <c r="X88" s="106" t="s">
        <v>229</v>
      </c>
      <c r="Y88" s="187" t="s">
        <v>228</v>
      </c>
    </row>
    <row r="89" spans="1:25" s="15" customFormat="1" x14ac:dyDescent="0.3">
      <c r="A89" s="15" t="s">
        <v>114</v>
      </c>
      <c r="E89" s="18">
        <v>17312</v>
      </c>
      <c r="F89" s="15">
        <v>2000</v>
      </c>
      <c r="H89" s="28">
        <f>(1+$F$119)^17</f>
        <v>1.9479004955562815</v>
      </c>
      <c r="I89" s="32">
        <f t="shared" si="0"/>
        <v>33722.053379070348</v>
      </c>
      <c r="J89" s="32">
        <f>I89*F120</f>
        <v>83293.471846303772</v>
      </c>
      <c r="K89" s="190">
        <v>0.24428571428571408</v>
      </c>
      <c r="L89" s="190">
        <v>0.25283676703645014</v>
      </c>
      <c r="M89" s="190">
        <v>0.26110909090909173</v>
      </c>
      <c r="N89" s="140">
        <f t="shared" ref="N89:N93" si="12">K89/1000</f>
        <v>2.4428571428571408E-4</v>
      </c>
      <c r="O89" s="140">
        <f t="shared" ref="O89:O93" si="13">L89/1000</f>
        <v>2.5283676703645013E-4</v>
      </c>
      <c r="P89" s="140">
        <f t="shared" ref="P89:P93" si="14">M89/1000</f>
        <v>2.6110909090909176E-4</v>
      </c>
      <c r="Q89" s="36">
        <f>0.403038674033149/1000</f>
        <v>4.0303867403314905E-4</v>
      </c>
      <c r="R89" s="15" t="s">
        <v>46</v>
      </c>
      <c r="S89" s="32">
        <f>$J$89*N89*E18</f>
        <v>4.0694810530622672</v>
      </c>
      <c r="T89" s="32">
        <f>$J$89*O89*E18</f>
        <v>4.2119304273722049</v>
      </c>
      <c r="U89" s="32">
        <f>$J$89*P89*E18</f>
        <v>4.3497365424900813</v>
      </c>
      <c r="W89" s="89" t="s">
        <v>122</v>
      </c>
      <c r="X89" s="99" t="s">
        <v>123</v>
      </c>
      <c r="Y89" s="90" t="s">
        <v>124</v>
      </c>
    </row>
    <row r="90" spans="1:25" s="15" customFormat="1" x14ac:dyDescent="0.3">
      <c r="A90" s="15" t="s">
        <v>125</v>
      </c>
      <c r="E90" s="18">
        <v>53502</v>
      </c>
      <c r="F90" s="15">
        <v>2000</v>
      </c>
      <c r="H90" s="28">
        <f>(1+$F$119)^17</f>
        <v>1.9479004955562815</v>
      </c>
      <c r="I90" s="32">
        <f t="shared" ref="I90" si="15">H90*E90</f>
        <v>104216.57231325218</v>
      </c>
      <c r="J90" s="32">
        <f>I90*F120</f>
        <v>257414.93361373292</v>
      </c>
      <c r="K90" s="190">
        <v>5.7736415525114113</v>
      </c>
      <c r="L90" s="190">
        <v>6.4471546052631563</v>
      </c>
      <c r="M90" s="190">
        <v>6.7858856607310161</v>
      </c>
      <c r="N90" s="140">
        <f t="shared" si="12"/>
        <v>5.7736415525114111E-3</v>
      </c>
      <c r="O90" s="140">
        <f t="shared" si="13"/>
        <v>6.4471546052631565E-3</v>
      </c>
      <c r="P90" s="140">
        <f t="shared" si="14"/>
        <v>6.7858856607310161E-3</v>
      </c>
      <c r="Q90" s="36">
        <f>13.4342937853107/1000</f>
        <v>1.34342937853107E-2</v>
      </c>
      <c r="R90" s="15" t="s">
        <v>44</v>
      </c>
      <c r="S90" s="32">
        <f>$J90*N90*$E$17</f>
        <v>431.00425151527224</v>
      </c>
      <c r="T90" s="32">
        <f>$J90*O90*$E$17</f>
        <v>481.28222366627347</v>
      </c>
      <c r="U90" s="32">
        <f t="shared" ref="U90" si="16">$J90*P90*$E$17</f>
        <v>506.56860899156237</v>
      </c>
      <c r="W90" s="89" t="s">
        <v>122</v>
      </c>
      <c r="X90" s="99" t="s">
        <v>123</v>
      </c>
      <c r="Y90" s="90" t="s">
        <v>124</v>
      </c>
    </row>
    <row r="91" spans="1:25" s="15" customFormat="1" x14ac:dyDescent="0.3">
      <c r="A91" s="15" t="s">
        <v>49</v>
      </c>
      <c r="E91" s="18">
        <v>21222</v>
      </c>
      <c r="F91" s="15">
        <v>2012</v>
      </c>
      <c r="H91" s="28">
        <f>(1+$F$119)^5</f>
        <v>1.2166529024000003</v>
      </c>
      <c r="I91" s="32">
        <f t="shared" si="0"/>
        <v>25819.807894732807</v>
      </c>
      <c r="J91" s="32">
        <f>I91*F120</f>
        <v>63774.925499990037</v>
      </c>
      <c r="K91" s="190">
        <v>3.4629687499999973</v>
      </c>
      <c r="L91" s="190">
        <v>3.8005546751188599</v>
      </c>
      <c r="M91" s="190">
        <v>3.9232272727272703</v>
      </c>
      <c r="N91" s="140">
        <f t="shared" si="12"/>
        <v>3.4629687499999973E-3</v>
      </c>
      <c r="O91" s="140">
        <f t="shared" si="13"/>
        <v>3.8005546751188599E-3</v>
      </c>
      <c r="P91" s="140">
        <f t="shared" si="14"/>
        <v>3.9232272727272701E-3</v>
      </c>
      <c r="Q91" s="36">
        <f>4.48635359116022/1000</f>
        <v>4.48635359116022E-3</v>
      </c>
      <c r="R91" s="15" t="s">
        <v>44</v>
      </c>
      <c r="S91" s="32">
        <f>$J$91*N91*E17</f>
        <v>64.046666471612596</v>
      </c>
      <c r="T91" s="32">
        <f>$J$91*O91*E17</f>
        <v>70.290226466659803</v>
      </c>
      <c r="U91" s="32">
        <f>$J$91*P91*E17</f>
        <v>72.559022840936109</v>
      </c>
      <c r="W91" s="89" t="s">
        <v>230</v>
      </c>
      <c r="X91" s="106" t="s">
        <v>229</v>
      </c>
      <c r="Y91" s="187" t="s">
        <v>228</v>
      </c>
    </row>
    <row r="92" spans="1:25" s="15" customFormat="1" x14ac:dyDescent="0.3">
      <c r="A92" s="15" t="s">
        <v>50</v>
      </c>
      <c r="E92" s="18">
        <v>40323</v>
      </c>
      <c r="F92" s="15">
        <v>2000</v>
      </c>
      <c r="H92" s="28">
        <f>(1+$F$119)^17</f>
        <v>1.9479004955562815</v>
      </c>
      <c r="I92" s="32">
        <f t="shared" si="0"/>
        <v>78545.191682315941</v>
      </c>
      <c r="J92" s="32">
        <f>I92*F120</f>
        <v>194006.6234553204</v>
      </c>
      <c r="K92" s="190">
        <v>0.90021300448430219</v>
      </c>
      <c r="L92" s="190">
        <v>0.91645468998409907</v>
      </c>
      <c r="M92" s="190">
        <v>0.92098901098900565</v>
      </c>
      <c r="N92" s="140">
        <f t="shared" si="12"/>
        <v>9.0021300448430222E-4</v>
      </c>
      <c r="O92" s="140">
        <f t="shared" si="13"/>
        <v>9.1645468998409908E-4</v>
      </c>
      <c r="P92" s="140">
        <f t="shared" si="14"/>
        <v>9.209890109890057E-4</v>
      </c>
      <c r="Q92" s="36">
        <f>1.77107344632768/1000</f>
        <v>1.7710734463276801E-3</v>
      </c>
      <c r="R92" s="15" t="s">
        <v>44</v>
      </c>
      <c r="S92" s="32">
        <f>$J$92*N92*E17</f>
        <v>50.647712763264913</v>
      </c>
      <c r="T92" s="32">
        <f>$J$92*O92*E17</f>
        <v>51.561501186546174</v>
      </c>
      <c r="U92" s="32">
        <f>$J$92*P92*E17</f>
        <v>51.816610795815265</v>
      </c>
      <c r="W92" s="91" t="s">
        <v>129</v>
      </c>
      <c r="X92" s="105" t="s">
        <v>128</v>
      </c>
      <c r="Y92" s="93" t="s">
        <v>130</v>
      </c>
    </row>
    <row r="93" spans="1:25" s="15" customFormat="1" x14ac:dyDescent="0.3">
      <c r="A93" s="15" t="s">
        <v>51</v>
      </c>
      <c r="E93" s="18">
        <v>8271</v>
      </c>
      <c r="F93" s="15">
        <v>2000</v>
      </c>
      <c r="H93" s="28">
        <f>(1+$F$119)^17</f>
        <v>1.9479004955562815</v>
      </c>
      <c r="I93" s="32">
        <f t="shared" si="0"/>
        <v>16111.084998746004</v>
      </c>
      <c r="J93" s="32">
        <f>I93*F120</f>
        <v>39794.379946902634</v>
      </c>
      <c r="K93" s="190">
        <v>1.187254464285715</v>
      </c>
      <c r="L93" s="190">
        <v>1.2652773375594284</v>
      </c>
      <c r="M93" s="190">
        <v>1.3100000000000025</v>
      </c>
      <c r="N93" s="140">
        <f t="shared" si="12"/>
        <v>1.1872544642857149E-3</v>
      </c>
      <c r="O93" s="140">
        <f t="shared" si="13"/>
        <v>1.2652773375594283E-3</v>
      </c>
      <c r="P93" s="140">
        <f t="shared" si="14"/>
        <v>1.3100000000000026E-3</v>
      </c>
      <c r="Q93" s="36">
        <f>2.10519337016575/1000</f>
        <v>2.10519337016575E-3</v>
      </c>
      <c r="R93" s="15" t="s">
        <v>44</v>
      </c>
      <c r="S93" s="32">
        <f>$J$93*N93*E17</f>
        <v>13.701356021178205</v>
      </c>
      <c r="T93" s="32">
        <f>$J$93*O93*E17</f>
        <v>14.601768861623128</v>
      </c>
      <c r="U93" s="32">
        <f>$J$93*P93*E17</f>
        <v>15.117884941828338</v>
      </c>
      <c r="W93" s="91" t="s">
        <v>122</v>
      </c>
      <c r="X93" s="99" t="s">
        <v>123</v>
      </c>
      <c r="Y93" s="90" t="s">
        <v>124</v>
      </c>
    </row>
    <row r="94" spans="1:25" x14ac:dyDescent="0.3">
      <c r="A94" s="22" t="s">
        <v>52</v>
      </c>
      <c r="D94" s="15"/>
      <c r="E94" s="18"/>
      <c r="F94" s="15"/>
      <c r="G94" s="15"/>
      <c r="H94" s="29"/>
      <c r="I94" s="32"/>
      <c r="J94" s="32"/>
      <c r="K94" s="32"/>
      <c r="L94" s="32"/>
      <c r="M94" s="32"/>
      <c r="N94" s="36"/>
      <c r="O94" s="36"/>
      <c r="P94" s="36"/>
      <c r="Q94" s="36"/>
      <c r="R94" s="15"/>
      <c r="S94" s="32"/>
      <c r="T94" s="32"/>
      <c r="U94" s="32"/>
      <c r="V94" s="15"/>
      <c r="W94" s="37"/>
      <c r="X94" s="86"/>
      <c r="Y94" s="75"/>
    </row>
    <row r="95" spans="1:25" x14ac:dyDescent="0.3">
      <c r="A95" s="12" t="s">
        <v>53</v>
      </c>
      <c r="D95" s="15"/>
      <c r="E95" s="18"/>
      <c r="F95" s="15"/>
      <c r="G95" s="15"/>
      <c r="H95" s="29"/>
      <c r="I95" s="32"/>
      <c r="J95" s="32"/>
      <c r="K95" s="32"/>
      <c r="L95" s="32"/>
      <c r="M95" s="32"/>
      <c r="N95" s="36"/>
      <c r="O95" s="36"/>
      <c r="P95" s="36"/>
      <c r="Q95" s="15"/>
      <c r="R95" s="95" t="s">
        <v>54</v>
      </c>
      <c r="S95" s="32">
        <v>0</v>
      </c>
      <c r="T95" s="32">
        <v>48.88</v>
      </c>
      <c r="U95" s="32">
        <v>83.44</v>
      </c>
      <c r="V95" s="15"/>
      <c r="W95" s="37"/>
      <c r="X95" s="86"/>
      <c r="Y95" s="75"/>
    </row>
    <row r="96" spans="1:25" x14ac:dyDescent="0.3">
      <c r="A96" s="12" t="s">
        <v>55</v>
      </c>
      <c r="D96" s="15"/>
      <c r="E96" s="18"/>
      <c r="F96" s="15"/>
      <c r="G96" s="15"/>
      <c r="H96" s="29"/>
      <c r="I96" s="32"/>
      <c r="J96" s="32"/>
      <c r="K96" s="32"/>
      <c r="L96" s="32"/>
      <c r="M96" s="32"/>
      <c r="N96" s="109"/>
      <c r="O96" s="109"/>
      <c r="P96" s="36"/>
      <c r="Q96" s="15"/>
      <c r="R96" s="95" t="s">
        <v>46</v>
      </c>
      <c r="S96" s="32">
        <v>0</v>
      </c>
      <c r="T96" s="32">
        <v>38.99</v>
      </c>
      <c r="U96" s="32">
        <v>50.75</v>
      </c>
      <c r="V96" s="15"/>
      <c r="W96" s="37"/>
      <c r="X96" s="86"/>
      <c r="Y96" s="75"/>
    </row>
    <row r="97" spans="1:25" x14ac:dyDescent="0.3">
      <c r="A97" s="12" t="s">
        <v>226</v>
      </c>
      <c r="D97" s="15"/>
      <c r="E97" s="18"/>
      <c r="F97" s="15"/>
      <c r="G97" s="15"/>
      <c r="H97" s="29"/>
      <c r="I97" s="32"/>
      <c r="J97" s="32"/>
      <c r="K97"/>
      <c r="L97"/>
      <c r="M97" s="32"/>
      <c r="N97" s="109"/>
      <c r="O97" s="109"/>
      <c r="P97" s="36"/>
      <c r="Q97" s="15"/>
      <c r="R97" s="15" t="s">
        <v>54</v>
      </c>
      <c r="S97" s="174">
        <v>23.579953794703695</v>
      </c>
      <c r="T97" s="174">
        <v>26.350240223684665</v>
      </c>
      <c r="U97" s="174">
        <v>29.841855558481619</v>
      </c>
      <c r="V97" s="15"/>
      <c r="W97" s="40"/>
      <c r="X97" s="41"/>
      <c r="Y97" s="42"/>
    </row>
    <row r="98" spans="1:25" x14ac:dyDescent="0.3">
      <c r="D98" s="15"/>
      <c r="E98" s="18"/>
      <c r="F98" s="15"/>
      <c r="G98" s="15"/>
      <c r="H98" s="29"/>
      <c r="I98" s="32"/>
      <c r="J98" s="32"/>
      <c r="K98" s="32"/>
      <c r="L98" s="32"/>
      <c r="M98" s="32"/>
      <c r="N98" s="109"/>
      <c r="O98" s="109"/>
      <c r="P98" s="36"/>
      <c r="Q98" s="15"/>
      <c r="R98" s="15"/>
      <c r="S98" s="32"/>
      <c r="T98" s="32"/>
      <c r="U98" s="32"/>
      <c r="V98" s="15"/>
      <c r="W98" s="40"/>
      <c r="X98" s="41"/>
      <c r="Y98" s="42"/>
    </row>
    <row r="99" spans="1:25" x14ac:dyDescent="0.3">
      <c r="D99" s="15"/>
      <c r="E99" s="15"/>
      <c r="F99" s="15"/>
      <c r="G99" s="15"/>
      <c r="H99" s="15"/>
      <c r="I99" s="15"/>
      <c r="J99" s="15"/>
      <c r="K99" s="15"/>
      <c r="L99" s="15"/>
      <c r="M99" s="15"/>
      <c r="N99" s="15"/>
      <c r="O99" s="15"/>
      <c r="P99" s="15"/>
      <c r="Q99" s="15"/>
      <c r="R99" s="15"/>
      <c r="S99" s="15"/>
      <c r="T99" s="15"/>
      <c r="U99" s="15"/>
      <c r="V99" s="15"/>
      <c r="W99" s="15"/>
    </row>
    <row r="100" spans="1:25" x14ac:dyDescent="0.3">
      <c r="A100" s="12" t="s">
        <v>56</v>
      </c>
      <c r="D100" s="15"/>
      <c r="E100" s="15"/>
      <c r="F100" s="15"/>
      <c r="G100" s="15"/>
      <c r="H100" s="15"/>
      <c r="I100" s="15"/>
      <c r="J100" s="15"/>
      <c r="K100" s="15"/>
      <c r="L100" s="15"/>
      <c r="M100" s="15"/>
      <c r="N100" s="43">
        <f>SUM(N80:N99)</f>
        <v>1.8374871036000148E-2</v>
      </c>
      <c r="O100" s="43">
        <f>SUM(O80:O99)</f>
        <v>2.0935779314763928E-2</v>
      </c>
      <c r="P100" s="43">
        <f>SUM(P80:P99)</f>
        <v>2.2859953278173913E-2</v>
      </c>
      <c r="Q100" s="15"/>
      <c r="R100" s="15"/>
      <c r="S100" s="15"/>
      <c r="T100" s="15"/>
      <c r="U100" s="15"/>
      <c r="V100" s="15"/>
      <c r="W100" s="15"/>
    </row>
    <row r="101" spans="1:25" x14ac:dyDescent="0.3">
      <c r="A101" s="12" t="s">
        <v>57</v>
      </c>
      <c r="D101" s="15"/>
      <c r="E101" s="15"/>
      <c r="F101" s="15"/>
      <c r="G101" s="15"/>
      <c r="H101" s="15"/>
      <c r="I101" s="15"/>
      <c r="J101" s="15"/>
      <c r="K101" s="15"/>
      <c r="L101" s="15"/>
      <c r="M101" s="15"/>
      <c r="N101" s="15"/>
      <c r="O101" s="15"/>
      <c r="P101" s="15"/>
      <c r="Q101" s="15"/>
      <c r="R101" s="15"/>
      <c r="S101" s="44">
        <f>SUM(S80:S100)</f>
        <v>907.49813912058016</v>
      </c>
      <c r="T101" s="44">
        <f>SUM(T80:T100)</f>
        <v>1132.2097815228501</v>
      </c>
      <c r="U101" s="44">
        <f>SUM(U80:U100)</f>
        <v>1272.9452112702909</v>
      </c>
      <c r="V101" s="15"/>
      <c r="W101" s="15"/>
    </row>
    <row r="102" spans="1:25" x14ac:dyDescent="0.3">
      <c r="A102" s="12" t="s">
        <v>111</v>
      </c>
      <c r="D102" s="15"/>
      <c r="E102" s="15"/>
      <c r="F102" s="15"/>
      <c r="G102" s="15"/>
      <c r="H102" s="15"/>
      <c r="I102" s="15"/>
      <c r="J102" s="15"/>
      <c r="K102" s="15"/>
      <c r="L102" s="15"/>
      <c r="M102" s="15"/>
      <c r="N102" s="15"/>
      <c r="O102" s="15"/>
      <c r="P102" s="15"/>
      <c r="Q102" s="15"/>
      <c r="R102" s="15"/>
      <c r="S102" s="44"/>
      <c r="T102" s="44"/>
      <c r="U102" s="44"/>
      <c r="V102" s="15"/>
      <c r="W102" s="15"/>
    </row>
    <row r="103" spans="1:25" x14ac:dyDescent="0.3">
      <c r="A103" s="12" t="s">
        <v>58</v>
      </c>
      <c r="D103" s="15"/>
      <c r="E103" s="15"/>
      <c r="F103" s="15"/>
      <c r="G103" s="15"/>
      <c r="H103" s="15"/>
      <c r="I103" s="15"/>
      <c r="J103" s="15"/>
      <c r="K103" s="15"/>
      <c r="L103" s="15"/>
      <c r="M103" s="15"/>
      <c r="N103" s="15"/>
      <c r="O103" s="15"/>
      <c r="P103" s="15"/>
      <c r="Q103" s="15"/>
      <c r="R103" s="15"/>
      <c r="S103" s="15"/>
      <c r="T103" s="15"/>
      <c r="U103" s="15"/>
      <c r="V103" s="15"/>
      <c r="W103" s="15"/>
    </row>
    <row r="104" spans="1:25" x14ac:dyDescent="0.3">
      <c r="D104" s="15"/>
      <c r="E104" s="15"/>
      <c r="F104" s="15"/>
      <c r="G104" s="15"/>
      <c r="H104" s="15"/>
      <c r="I104" s="15"/>
      <c r="J104" s="15"/>
      <c r="K104" s="15"/>
      <c r="L104" s="15"/>
      <c r="M104" s="15"/>
      <c r="N104" s="15"/>
      <c r="O104" s="15"/>
      <c r="P104" s="15"/>
      <c r="Q104" s="15"/>
      <c r="R104" s="15"/>
      <c r="S104" s="15"/>
      <c r="T104" s="15"/>
      <c r="U104" s="15"/>
      <c r="V104" s="15"/>
      <c r="W104" s="15"/>
    </row>
    <row r="105" spans="1:25" x14ac:dyDescent="0.3">
      <c r="D105" s="15"/>
      <c r="E105" s="15"/>
      <c r="F105" s="15"/>
      <c r="G105" s="15"/>
      <c r="H105" s="15"/>
      <c r="I105" s="15"/>
      <c r="J105" s="15"/>
      <c r="K105" s="15"/>
      <c r="L105" s="15"/>
      <c r="M105" s="15"/>
      <c r="N105" s="15" t="s">
        <v>59</v>
      </c>
      <c r="O105" s="15"/>
      <c r="P105" s="15"/>
      <c r="Q105" s="15"/>
      <c r="R105" s="15"/>
      <c r="S105" s="15"/>
      <c r="T105" s="15"/>
      <c r="U105" s="15"/>
      <c r="V105" s="15"/>
      <c r="W105" s="15"/>
    </row>
    <row r="106" spans="1:25" x14ac:dyDescent="0.3">
      <c r="A106" s="12" t="s">
        <v>60</v>
      </c>
      <c r="D106" s="15"/>
      <c r="E106" s="15" t="s">
        <v>61</v>
      </c>
      <c r="F106" s="15"/>
      <c r="G106" s="15"/>
      <c r="H106" s="15"/>
      <c r="I106" s="15"/>
      <c r="J106" s="15"/>
      <c r="K106" s="15"/>
      <c r="L106" s="15"/>
      <c r="M106" s="15"/>
      <c r="N106" s="15"/>
      <c r="O106" s="15"/>
      <c r="P106" s="15"/>
      <c r="Q106" s="15"/>
      <c r="R106" s="15"/>
      <c r="S106" s="15"/>
      <c r="T106" s="15"/>
      <c r="U106" s="15"/>
      <c r="V106" s="15"/>
      <c r="W106" s="15"/>
      <c r="X106" s="45" t="s">
        <v>62</v>
      </c>
    </row>
    <row r="107" spans="1:25" x14ac:dyDescent="0.3">
      <c r="D107" s="15"/>
      <c r="E107" s="96">
        <v>15000</v>
      </c>
      <c r="F107" s="15" t="s">
        <v>63</v>
      </c>
      <c r="G107" s="15"/>
      <c r="H107" s="15"/>
      <c r="I107" s="15"/>
      <c r="J107" s="15"/>
      <c r="K107" s="15"/>
      <c r="L107" s="15"/>
      <c r="M107" s="15"/>
      <c r="N107" s="15"/>
      <c r="O107" s="15"/>
      <c r="P107" s="15"/>
      <c r="Q107" s="15"/>
      <c r="R107" s="15"/>
      <c r="S107" s="15"/>
      <c r="T107" s="15"/>
      <c r="U107" s="15"/>
      <c r="V107" s="15"/>
      <c r="W107" s="15"/>
    </row>
    <row r="108" spans="1:25" x14ac:dyDescent="0.3">
      <c r="D108" s="15"/>
      <c r="E108" s="15" t="s">
        <v>64</v>
      </c>
      <c r="F108" s="15"/>
      <c r="G108" s="15"/>
      <c r="H108" s="15"/>
      <c r="I108" s="15"/>
      <c r="J108" s="15"/>
      <c r="K108" s="15"/>
      <c r="L108" s="15"/>
      <c r="M108" s="15"/>
      <c r="N108" s="15"/>
      <c r="O108" s="15"/>
      <c r="P108" s="15"/>
      <c r="Q108" s="15"/>
      <c r="R108" s="15"/>
      <c r="S108" s="15"/>
      <c r="T108" s="15"/>
      <c r="U108" s="15"/>
      <c r="V108" s="15"/>
      <c r="W108" s="15"/>
      <c r="X108" s="45" t="s">
        <v>65</v>
      </c>
    </row>
    <row r="109" spans="1:25" x14ac:dyDescent="0.3">
      <c r="D109" s="15"/>
      <c r="E109" s="98">
        <f>E129</f>
        <v>3.1907811634349033E-2</v>
      </c>
      <c r="F109" s="15"/>
      <c r="G109" s="15"/>
      <c r="H109" s="15"/>
      <c r="I109" s="15"/>
      <c r="J109" s="15"/>
      <c r="K109" s="15"/>
      <c r="L109" s="15"/>
      <c r="M109" s="15"/>
      <c r="N109" s="15"/>
      <c r="O109" s="15"/>
      <c r="P109" s="15"/>
      <c r="Q109" s="15"/>
      <c r="R109" s="15"/>
      <c r="S109" s="15"/>
      <c r="T109" s="15"/>
      <c r="U109" s="15"/>
      <c r="V109" s="15"/>
      <c r="W109" s="15"/>
    </row>
    <row r="110" spans="1:25" x14ac:dyDescent="0.3">
      <c r="A110" s="12" t="s">
        <v>109</v>
      </c>
      <c r="D110" s="15"/>
      <c r="E110" s="23">
        <f>E109*E107</f>
        <v>478.61717451523549</v>
      </c>
      <c r="F110" s="15"/>
      <c r="G110" s="15"/>
      <c r="H110" s="15"/>
      <c r="I110" s="15"/>
      <c r="J110" s="15"/>
      <c r="K110" s="15"/>
      <c r="L110" s="15"/>
      <c r="M110" s="15"/>
      <c r="N110" s="46">
        <f>N100/O100*O110</f>
        <v>2.8004781432171864E-2</v>
      </c>
      <c r="O110" s="29">
        <f>E109</f>
        <v>3.1907811634349033E-2</v>
      </c>
      <c r="P110" s="36">
        <f>P100/O100*O110</f>
        <v>3.4840407524529625E-2</v>
      </c>
      <c r="Q110" s="15"/>
      <c r="R110" s="15"/>
      <c r="S110" s="47">
        <f>N110*$E$107</f>
        <v>420.07172148257797</v>
      </c>
      <c r="T110" s="47">
        <f>O110*$E$107</f>
        <v>478.61717451523549</v>
      </c>
      <c r="U110" s="47">
        <f>P110*$E$107</f>
        <v>522.60611286794438</v>
      </c>
      <c r="V110" s="15"/>
      <c r="W110" s="15"/>
    </row>
    <row r="111" spans="1:25" x14ac:dyDescent="0.3">
      <c r="A111" s="12" t="s">
        <v>66</v>
      </c>
      <c r="D111" s="15"/>
      <c r="E111" s="15" t="s">
        <v>67</v>
      </c>
      <c r="F111" s="15"/>
      <c r="G111" s="15"/>
      <c r="H111" s="15"/>
      <c r="I111" s="15"/>
      <c r="J111" s="15"/>
      <c r="K111" s="15"/>
      <c r="L111" s="15"/>
      <c r="M111" s="15"/>
      <c r="N111" s="15"/>
      <c r="O111" s="15"/>
      <c r="P111" s="15"/>
      <c r="Q111" s="15"/>
      <c r="R111" s="15"/>
      <c r="S111" s="15"/>
      <c r="T111" s="15"/>
      <c r="U111" s="15"/>
      <c r="V111" s="15"/>
      <c r="W111" s="15"/>
      <c r="X111" s="45" t="s">
        <v>68</v>
      </c>
    </row>
    <row r="112" spans="1:25" x14ac:dyDescent="0.3">
      <c r="D112" s="15"/>
      <c r="E112" s="47">
        <v>39071</v>
      </c>
      <c r="F112" s="15"/>
      <c r="G112" s="15"/>
      <c r="H112" s="15"/>
      <c r="I112" s="15"/>
      <c r="J112" s="15"/>
      <c r="K112" s="15"/>
      <c r="L112" s="15"/>
      <c r="M112" s="15"/>
      <c r="N112" s="15"/>
      <c r="O112" s="15"/>
      <c r="P112" s="15"/>
      <c r="Q112" s="15"/>
      <c r="R112" s="15"/>
      <c r="S112" s="15"/>
      <c r="T112" s="15"/>
      <c r="U112" s="15"/>
      <c r="V112" s="15"/>
      <c r="W112" s="15"/>
    </row>
    <row r="113" spans="1:24" x14ac:dyDescent="0.3">
      <c r="D113" s="15"/>
      <c r="E113" s="15" t="s">
        <v>69</v>
      </c>
      <c r="F113" s="15"/>
      <c r="G113" s="15"/>
      <c r="H113" s="15"/>
      <c r="I113" s="15"/>
      <c r="J113" s="15"/>
      <c r="K113" s="15"/>
      <c r="L113" s="15"/>
      <c r="M113" s="15"/>
      <c r="N113" s="15"/>
      <c r="O113" s="15"/>
      <c r="P113" s="15"/>
      <c r="Q113" s="15"/>
      <c r="R113" s="15"/>
      <c r="S113" s="15"/>
      <c r="T113" s="15"/>
      <c r="U113" s="15"/>
      <c r="V113" s="15"/>
      <c r="W113" s="15"/>
      <c r="X113" s="45" t="s">
        <v>68</v>
      </c>
    </row>
    <row r="114" spans="1:24" x14ac:dyDescent="0.3">
      <c r="D114" s="15"/>
      <c r="E114" s="97">
        <v>5.1799999999999999E-2</v>
      </c>
      <c r="F114" s="15"/>
      <c r="G114" s="15"/>
      <c r="H114" s="15"/>
      <c r="I114" s="15"/>
      <c r="J114" s="15"/>
      <c r="K114" s="15"/>
      <c r="L114" s="15"/>
      <c r="M114" s="15"/>
      <c r="N114" s="48">
        <f>N100/O100*O114</f>
        <v>4.5463715744920211E-2</v>
      </c>
      <c r="O114" s="48">
        <f>E114</f>
        <v>5.1799999999999999E-2</v>
      </c>
      <c r="P114" s="48">
        <f>P100/O100*O114</f>
        <v>5.6560855080008805E-2</v>
      </c>
      <c r="Q114" s="15"/>
      <c r="R114" s="15"/>
      <c r="S114" s="26">
        <f>N114*$E$112</f>
        <v>1776.3128378697775</v>
      </c>
      <c r="T114" s="26">
        <f>O114*$E$112</f>
        <v>2023.8778</v>
      </c>
      <c r="U114" s="26">
        <f>P114*$E$112</f>
        <v>2209.8891688310241</v>
      </c>
      <c r="V114" s="15"/>
      <c r="W114" s="15"/>
    </row>
    <row r="115" spans="1:24" x14ac:dyDescent="0.3">
      <c r="A115" s="12" t="s">
        <v>110</v>
      </c>
      <c r="D115" s="15"/>
      <c r="E115" s="23">
        <f>E114*E112</f>
        <v>2023.8778</v>
      </c>
      <c r="F115" s="15"/>
      <c r="G115" s="15"/>
      <c r="H115" s="15"/>
      <c r="I115" s="15"/>
      <c r="J115" s="15"/>
      <c r="K115" s="15"/>
      <c r="L115" s="15"/>
      <c r="M115" s="15"/>
      <c r="N115" s="15"/>
      <c r="O115" s="15"/>
      <c r="P115" s="15"/>
      <c r="Q115" s="15"/>
      <c r="R115" s="15"/>
      <c r="S115" s="15"/>
      <c r="T115" s="15"/>
      <c r="U115" s="15"/>
      <c r="V115" s="15"/>
      <c r="W115" s="15"/>
    </row>
    <row r="116" spans="1:24" x14ac:dyDescent="0.3">
      <c r="A116" s="12" t="s">
        <v>70</v>
      </c>
      <c r="D116" s="15"/>
      <c r="E116" s="15"/>
      <c r="F116" s="15"/>
      <c r="G116" s="15"/>
      <c r="H116" s="15"/>
      <c r="I116" s="15"/>
      <c r="J116" s="15"/>
      <c r="K116" s="15"/>
      <c r="L116" s="15"/>
      <c r="M116" s="15"/>
      <c r="N116" s="15"/>
      <c r="O116" s="15"/>
      <c r="P116" s="15"/>
      <c r="Q116" s="15"/>
      <c r="R116" s="15"/>
      <c r="S116" s="47">
        <f>S110+S114+S101</f>
        <v>3103.8826984729358</v>
      </c>
      <c r="T116" s="47">
        <f>T110+T114+T101</f>
        <v>3634.7047560380852</v>
      </c>
      <c r="U116" s="47">
        <f>U110+U114+U101</f>
        <v>4005.4404929692591</v>
      </c>
      <c r="V116" s="15"/>
      <c r="W116" s="15"/>
    </row>
    <row r="117" spans="1:24" x14ac:dyDescent="0.3">
      <c r="D117" s="15"/>
      <c r="E117" s="15"/>
      <c r="F117" s="15"/>
      <c r="G117" s="15"/>
      <c r="H117" s="15"/>
      <c r="I117" s="15"/>
      <c r="J117" s="15"/>
      <c r="K117" s="15"/>
      <c r="L117" s="15"/>
      <c r="M117" s="15"/>
      <c r="N117" s="15"/>
      <c r="O117" s="15"/>
      <c r="P117" s="15"/>
      <c r="Q117" s="15"/>
      <c r="R117" s="15"/>
      <c r="S117" s="15"/>
      <c r="T117" s="15"/>
      <c r="U117" s="15"/>
      <c r="V117" s="15"/>
      <c r="W117" s="15"/>
    </row>
    <row r="118" spans="1:24" x14ac:dyDescent="0.3">
      <c r="D118" s="15"/>
      <c r="E118" s="15"/>
      <c r="F118" s="15"/>
      <c r="G118" s="15"/>
      <c r="H118" s="15"/>
      <c r="I118" s="15"/>
      <c r="J118" s="15"/>
      <c r="K118" s="15"/>
      <c r="L118" s="15"/>
      <c r="M118" s="15"/>
      <c r="N118" s="15"/>
      <c r="O118" s="15"/>
      <c r="P118" s="15"/>
      <c r="Q118" s="15"/>
      <c r="R118" s="15"/>
      <c r="S118" s="15"/>
      <c r="T118" s="15"/>
      <c r="U118" s="15"/>
      <c r="V118" s="15"/>
      <c r="W118" s="15"/>
    </row>
    <row r="119" spans="1:24" x14ac:dyDescent="0.3">
      <c r="A119" s="12" t="s">
        <v>71</v>
      </c>
      <c r="B119" s="12" t="s">
        <v>72</v>
      </c>
      <c r="D119" s="15"/>
      <c r="E119" s="15"/>
      <c r="F119" s="29">
        <f>Calculator!G24</f>
        <v>0.04</v>
      </c>
      <c r="G119" s="15"/>
      <c r="H119" s="15" t="s">
        <v>73</v>
      </c>
      <c r="I119" s="15"/>
      <c r="J119" s="15"/>
      <c r="K119" s="15"/>
      <c r="L119" s="15"/>
      <c r="M119" s="15"/>
      <c r="N119" s="49" t="s">
        <v>74</v>
      </c>
      <c r="P119" s="15"/>
      <c r="Q119" s="15"/>
      <c r="R119" s="15"/>
      <c r="S119" s="15"/>
      <c r="T119" s="15"/>
      <c r="U119" s="15"/>
      <c r="V119" s="15"/>
      <c r="W119" s="15"/>
    </row>
    <row r="120" spans="1:24" x14ac:dyDescent="0.3">
      <c r="B120" s="12" t="s">
        <v>75</v>
      </c>
      <c r="D120" s="15"/>
      <c r="E120" s="15"/>
      <c r="F120" s="15">
        <f>Calculator!G26</f>
        <v>2.4700000000000002</v>
      </c>
      <c r="G120" s="15" t="s">
        <v>76</v>
      </c>
      <c r="H120" s="15" t="s">
        <v>77</v>
      </c>
      <c r="I120" s="15"/>
      <c r="J120" s="15"/>
      <c r="K120" s="15"/>
      <c r="L120" s="15"/>
      <c r="M120" s="15"/>
      <c r="N120" s="49" t="s">
        <v>234</v>
      </c>
      <c r="O120" s="15"/>
      <c r="P120" s="15"/>
      <c r="Q120" s="15"/>
      <c r="R120" s="15"/>
      <c r="S120" s="15"/>
      <c r="T120" s="15"/>
      <c r="U120" s="15"/>
      <c r="V120" s="15"/>
      <c r="W120" s="15"/>
    </row>
    <row r="121" spans="1:24" x14ac:dyDescent="0.3">
      <c r="G121" s="15"/>
      <c r="H121" s="15"/>
      <c r="I121" s="15"/>
      <c r="J121" s="15"/>
      <c r="K121" s="15"/>
      <c r="L121" s="15"/>
      <c r="M121" s="15"/>
      <c r="N121" s="15"/>
      <c r="O121" s="15"/>
      <c r="P121" s="15"/>
      <c r="Q121" s="15"/>
      <c r="R121" s="15"/>
      <c r="S121" s="15"/>
      <c r="T121" s="15"/>
      <c r="U121" s="15"/>
      <c r="V121" s="15"/>
      <c r="W121" s="15"/>
    </row>
    <row r="122" spans="1:24" x14ac:dyDescent="0.3">
      <c r="G122" s="15"/>
      <c r="H122" s="15"/>
      <c r="I122" s="15"/>
      <c r="J122" s="15"/>
      <c r="K122" s="15"/>
      <c r="L122" s="15"/>
      <c r="M122" s="15"/>
      <c r="N122" s="15"/>
      <c r="O122" s="15"/>
      <c r="P122" s="15"/>
      <c r="Q122" s="15"/>
      <c r="R122" s="15"/>
      <c r="S122" s="15"/>
      <c r="T122" s="15"/>
      <c r="U122" s="15"/>
      <c r="V122" s="15"/>
      <c r="W122" s="15"/>
    </row>
    <row r="123" spans="1:24" ht="21.3" x14ac:dyDescent="0.4">
      <c r="A123" s="13"/>
      <c r="G123" s="15"/>
      <c r="H123" s="15"/>
      <c r="I123" s="15"/>
      <c r="J123" s="15"/>
      <c r="K123" s="15"/>
      <c r="L123" s="15"/>
      <c r="M123" s="15"/>
      <c r="N123" s="15"/>
      <c r="O123" s="15"/>
      <c r="P123" s="15"/>
      <c r="Q123" s="15"/>
      <c r="R123" s="15"/>
      <c r="S123" s="15"/>
      <c r="T123" s="15"/>
      <c r="U123" s="15"/>
      <c r="V123" s="15"/>
      <c r="W123" s="15"/>
    </row>
    <row r="124" spans="1:24" ht="21.3" x14ac:dyDescent="0.4">
      <c r="A124" s="13"/>
      <c r="C124" s="12" t="s">
        <v>150</v>
      </c>
      <c r="E124" s="12" t="s">
        <v>149</v>
      </c>
      <c r="G124" s="15"/>
      <c r="H124" s="15"/>
      <c r="I124" s="15"/>
      <c r="J124" s="15"/>
      <c r="K124" s="15"/>
      <c r="L124" s="15"/>
      <c r="M124" s="15"/>
      <c r="N124" s="15"/>
      <c r="O124" s="15"/>
      <c r="P124" s="15"/>
      <c r="Q124" s="15"/>
      <c r="R124" s="15"/>
      <c r="S124" s="15"/>
      <c r="T124" s="15"/>
      <c r="U124" s="15"/>
      <c r="V124" s="15"/>
      <c r="W124" s="15"/>
    </row>
    <row r="125" spans="1:24" ht="15.65" x14ac:dyDescent="0.3">
      <c r="A125" s="50"/>
      <c r="C125" s="12" t="s">
        <v>16</v>
      </c>
      <c r="D125" s="12">
        <v>722000</v>
      </c>
      <c r="E125" s="12">
        <v>0.04</v>
      </c>
      <c r="G125" s="15"/>
      <c r="H125" s="15"/>
      <c r="I125" s="15"/>
      <c r="J125" s="15"/>
      <c r="K125" s="15"/>
      <c r="L125" s="15"/>
      <c r="M125" s="15"/>
      <c r="N125" s="15"/>
      <c r="O125" s="15"/>
      <c r="P125" s="15"/>
      <c r="Q125" s="15"/>
      <c r="R125" s="15"/>
      <c r="S125" s="15"/>
      <c r="T125" s="15"/>
      <c r="U125" s="15"/>
      <c r="V125" s="15"/>
      <c r="W125" s="15"/>
      <c r="X125" s="12" t="s">
        <v>151</v>
      </c>
    </row>
    <row r="126" spans="1:24" x14ac:dyDescent="0.3">
      <c r="A126" s="22"/>
      <c r="C126" s="12" t="s">
        <v>147</v>
      </c>
      <c r="D126" s="12">
        <v>35760</v>
      </c>
      <c r="E126" s="22"/>
      <c r="F126" s="22"/>
      <c r="G126" s="14"/>
      <c r="H126" s="15"/>
      <c r="I126" s="15"/>
      <c r="J126" s="15"/>
      <c r="K126" s="15"/>
      <c r="L126" s="15"/>
      <c r="M126" s="15"/>
      <c r="N126" s="15"/>
      <c r="O126" s="15"/>
      <c r="P126" s="15"/>
      <c r="Q126" s="15"/>
      <c r="R126" s="15"/>
      <c r="S126" s="15"/>
      <c r="T126" s="15"/>
      <c r="U126" s="15"/>
      <c r="V126" s="15"/>
      <c r="W126" s="15"/>
    </row>
    <row r="127" spans="1:24" x14ac:dyDescent="0.3">
      <c r="C127" s="12" t="s">
        <v>139</v>
      </c>
      <c r="D127" s="12">
        <v>9230</v>
      </c>
      <c r="E127" s="22"/>
      <c r="F127" s="22"/>
      <c r="G127" s="14"/>
      <c r="H127" s="15"/>
      <c r="I127" s="15"/>
      <c r="J127" s="15"/>
      <c r="K127" s="15"/>
      <c r="L127" s="15"/>
      <c r="M127" s="15"/>
      <c r="N127" s="15"/>
      <c r="O127" s="15"/>
      <c r="P127" s="15"/>
      <c r="Q127" s="15"/>
      <c r="R127" s="15"/>
      <c r="S127" s="15"/>
      <c r="T127" s="15"/>
      <c r="U127" s="15"/>
      <c r="V127" s="15"/>
      <c r="W127" s="15"/>
    </row>
    <row r="128" spans="1:24" x14ac:dyDescent="0.3">
      <c r="C128" s="12" t="s">
        <v>148</v>
      </c>
      <c r="D128" s="12">
        <v>101074</v>
      </c>
      <c r="E128" s="51"/>
      <c r="F128" s="51"/>
      <c r="G128" s="52"/>
      <c r="H128" s="15"/>
      <c r="I128" s="15"/>
      <c r="J128" s="15"/>
      <c r="K128" s="15"/>
      <c r="L128" s="15"/>
      <c r="M128" s="15"/>
      <c r="N128" s="15"/>
      <c r="O128" s="15"/>
      <c r="P128" s="15"/>
      <c r="Q128" s="15"/>
      <c r="R128" s="15"/>
      <c r="S128" s="15"/>
      <c r="T128" s="15"/>
      <c r="U128" s="15"/>
      <c r="V128" s="15"/>
      <c r="W128" s="15"/>
    </row>
    <row r="129" spans="1:23" x14ac:dyDescent="0.3">
      <c r="D129" s="12">
        <f>D125-D126-D127-D128</f>
        <v>575936</v>
      </c>
      <c r="E129" s="108">
        <f>D129/D125*E125</f>
        <v>3.1907811634349033E-2</v>
      </c>
      <c r="F129" s="51"/>
      <c r="G129" s="52"/>
      <c r="H129" s="15"/>
      <c r="I129" s="15"/>
      <c r="J129" s="15"/>
      <c r="K129" s="15"/>
      <c r="L129" s="15"/>
      <c r="M129" s="15"/>
      <c r="N129" s="15"/>
      <c r="O129" s="15"/>
      <c r="P129" s="15"/>
      <c r="Q129" s="15"/>
      <c r="R129" s="15"/>
      <c r="S129" s="15"/>
      <c r="T129" s="15"/>
      <c r="U129" s="15"/>
      <c r="V129" s="15"/>
      <c r="W129" s="15"/>
    </row>
    <row r="130" spans="1:23" x14ac:dyDescent="0.3">
      <c r="E130" s="51"/>
      <c r="F130" s="51"/>
      <c r="G130" s="52"/>
      <c r="H130" s="15"/>
      <c r="I130" s="15"/>
      <c r="J130" s="15"/>
      <c r="K130" s="15"/>
      <c r="L130" s="15"/>
      <c r="M130" s="15"/>
      <c r="N130" s="15"/>
      <c r="O130" s="15"/>
      <c r="P130" s="15"/>
      <c r="Q130" s="15"/>
      <c r="R130" s="15"/>
      <c r="S130" s="15"/>
      <c r="T130" s="15"/>
      <c r="U130" s="15"/>
      <c r="V130" s="15"/>
      <c r="W130" s="15"/>
    </row>
    <row r="131" spans="1:23" x14ac:dyDescent="0.3">
      <c r="E131" s="51"/>
      <c r="F131" s="51"/>
      <c r="G131" s="52"/>
      <c r="H131" s="15"/>
      <c r="I131" s="15"/>
      <c r="J131" s="15"/>
      <c r="K131" s="15"/>
      <c r="L131" s="15"/>
      <c r="M131" s="15"/>
      <c r="N131" s="15"/>
      <c r="O131" s="15"/>
      <c r="P131" s="15"/>
      <c r="Q131" s="15"/>
      <c r="R131" s="15"/>
      <c r="S131" s="15"/>
      <c r="T131" s="15"/>
      <c r="U131" s="15"/>
      <c r="V131" s="15"/>
      <c r="W131" s="15"/>
    </row>
    <row r="132" spans="1:23" x14ac:dyDescent="0.3">
      <c r="E132" s="51"/>
      <c r="F132" s="51"/>
      <c r="G132" s="51"/>
    </row>
    <row r="133" spans="1:23" x14ac:dyDescent="0.3">
      <c r="E133" s="51"/>
      <c r="F133" s="51"/>
      <c r="G133" s="51"/>
    </row>
    <row r="134" spans="1:23" x14ac:dyDescent="0.3">
      <c r="E134" s="51"/>
      <c r="F134" s="51"/>
      <c r="G134" s="51"/>
    </row>
    <row r="135" spans="1:23" x14ac:dyDescent="0.3">
      <c r="E135" s="51"/>
      <c r="F135" s="51"/>
      <c r="G135" s="51"/>
    </row>
    <row r="136" spans="1:23" x14ac:dyDescent="0.3">
      <c r="E136" s="51"/>
      <c r="F136" s="51"/>
      <c r="G136" s="51"/>
    </row>
    <row r="138" spans="1:23" x14ac:dyDescent="0.3">
      <c r="A138" s="22"/>
      <c r="E138" s="22"/>
    </row>
    <row r="139" spans="1:23" x14ac:dyDescent="0.3">
      <c r="E139" s="51"/>
      <c r="F139" s="51"/>
      <c r="G139" s="51"/>
    </row>
    <row r="140" spans="1:23" x14ac:dyDescent="0.3">
      <c r="E140" s="51"/>
      <c r="F140" s="51"/>
      <c r="G140" s="51"/>
    </row>
    <row r="141" spans="1:23" x14ac:dyDescent="0.3">
      <c r="E141" s="51"/>
      <c r="F141" s="51"/>
      <c r="G141" s="51"/>
    </row>
    <row r="142" spans="1:23" x14ac:dyDescent="0.3">
      <c r="E142" s="51"/>
      <c r="F142" s="51"/>
      <c r="G142" s="51"/>
    </row>
    <row r="143" spans="1:23" x14ac:dyDescent="0.3">
      <c r="E143" s="51"/>
      <c r="F143" s="51"/>
      <c r="G143" s="51"/>
    </row>
    <row r="145" spans="1:7" ht="15.65" x14ac:dyDescent="0.3">
      <c r="A145" s="50"/>
    </row>
    <row r="146" spans="1:7" x14ac:dyDescent="0.3">
      <c r="E146" s="53"/>
      <c r="F146" s="53"/>
      <c r="G146" s="53"/>
    </row>
    <row r="147" spans="1:7" x14ac:dyDescent="0.3">
      <c r="E147" s="54"/>
      <c r="F147" s="54"/>
      <c r="G147" s="54"/>
    </row>
    <row r="149" spans="1:7" ht="15.65" x14ac:dyDescent="0.3">
      <c r="A149" s="50"/>
    </row>
    <row r="150" spans="1:7" x14ac:dyDescent="0.3">
      <c r="E150" s="55"/>
    </row>
    <row r="151" spans="1:7" x14ac:dyDescent="0.3">
      <c r="E151" s="56"/>
    </row>
    <row r="153" spans="1:7" ht="15.65" x14ac:dyDescent="0.3">
      <c r="A153" s="50"/>
    </row>
    <row r="154" spans="1:7" ht="15.65" x14ac:dyDescent="0.3">
      <c r="A154" s="50"/>
    </row>
    <row r="155" spans="1:7" x14ac:dyDescent="0.3">
      <c r="E155" s="57"/>
    </row>
    <row r="156" spans="1:7" x14ac:dyDescent="0.3">
      <c r="E156" s="57"/>
    </row>
    <row r="157" spans="1:7" x14ac:dyDescent="0.3">
      <c r="E157" s="57"/>
    </row>
    <row r="158" spans="1:7" x14ac:dyDescent="0.3">
      <c r="E158" s="57"/>
    </row>
    <row r="159" spans="1:7" x14ac:dyDescent="0.3">
      <c r="E159" s="57"/>
    </row>
    <row r="160" spans="1:7" x14ac:dyDescent="0.3">
      <c r="E160" s="57"/>
    </row>
    <row r="161" spans="1:25" x14ac:dyDescent="0.3">
      <c r="E161" s="57"/>
    </row>
    <row r="162" spans="1:25" x14ac:dyDescent="0.3">
      <c r="E162" s="57"/>
    </row>
    <row r="163" spans="1:25" x14ac:dyDescent="0.3">
      <c r="E163" s="57"/>
    </row>
    <row r="166" spans="1:25" x14ac:dyDescent="0.3">
      <c r="E166" s="57"/>
      <c r="F166" s="15"/>
    </row>
    <row r="167" spans="1:25" x14ac:dyDescent="0.3">
      <c r="E167" s="53"/>
      <c r="F167" s="15"/>
    </row>
    <row r="171" spans="1:25" x14ac:dyDescent="0.3">
      <c r="A171" s="22"/>
    </row>
    <row r="173" spans="1:25" x14ac:dyDescent="0.3">
      <c r="E173" s="58"/>
      <c r="H173" s="55"/>
      <c r="I173" s="59"/>
      <c r="J173" s="59"/>
      <c r="K173" s="59"/>
      <c r="L173" s="59"/>
      <c r="M173" s="59"/>
      <c r="N173" s="60"/>
      <c r="O173" s="60"/>
      <c r="P173" s="60"/>
      <c r="S173" s="85"/>
      <c r="T173" s="85"/>
      <c r="U173" s="85"/>
      <c r="W173" s="61"/>
      <c r="X173" s="79"/>
      <c r="Y173" s="38"/>
    </row>
    <row r="174" spans="1:25" x14ac:dyDescent="0.3">
      <c r="E174" s="58"/>
      <c r="H174" s="55"/>
      <c r="I174" s="59"/>
      <c r="J174" s="59"/>
      <c r="K174" s="59"/>
      <c r="L174" s="59"/>
      <c r="M174" s="59"/>
      <c r="N174" s="60"/>
      <c r="O174" s="60"/>
      <c r="P174" s="60"/>
      <c r="S174" s="85"/>
      <c r="T174" s="85"/>
      <c r="U174" s="85"/>
      <c r="W174" s="61"/>
      <c r="X174" s="79"/>
      <c r="Y174" s="38"/>
    </row>
    <row r="175" spans="1:25" x14ac:dyDescent="0.3">
      <c r="E175" s="58"/>
      <c r="H175" s="55"/>
      <c r="I175" s="59"/>
      <c r="J175" s="59"/>
      <c r="K175" s="59"/>
      <c r="L175" s="59"/>
      <c r="M175" s="59"/>
      <c r="N175" s="60"/>
      <c r="O175" s="60"/>
      <c r="P175" s="60"/>
      <c r="S175" s="85"/>
      <c r="T175" s="85"/>
      <c r="U175" s="85"/>
      <c r="W175" s="61"/>
      <c r="X175" s="80"/>
      <c r="Y175" s="38"/>
    </row>
    <row r="176" spans="1:25" x14ac:dyDescent="0.3">
      <c r="E176" s="58"/>
      <c r="H176" s="55"/>
      <c r="I176" s="59"/>
      <c r="J176" s="59"/>
      <c r="K176" s="59"/>
      <c r="L176" s="59"/>
      <c r="M176" s="59"/>
      <c r="N176" s="60"/>
      <c r="O176" s="60"/>
      <c r="P176" s="60"/>
      <c r="S176" s="85"/>
      <c r="T176" s="85"/>
      <c r="U176" s="85"/>
      <c r="W176" s="61"/>
      <c r="X176" s="79"/>
      <c r="Y176" s="38"/>
    </row>
    <row r="177" spans="1:25" x14ac:dyDescent="0.3">
      <c r="E177" s="58"/>
      <c r="H177" s="62"/>
      <c r="I177" s="59"/>
      <c r="J177" s="59"/>
      <c r="K177" s="59"/>
      <c r="L177" s="59"/>
      <c r="M177" s="59"/>
      <c r="N177" s="60"/>
      <c r="O177" s="60"/>
      <c r="P177" s="60"/>
      <c r="S177" s="85"/>
      <c r="T177" s="85"/>
      <c r="U177" s="85"/>
      <c r="W177" s="61"/>
      <c r="X177" s="81"/>
      <c r="Y177" s="39"/>
    </row>
    <row r="178" spans="1:25" x14ac:dyDescent="0.3">
      <c r="E178" s="58"/>
      <c r="H178" s="55"/>
      <c r="I178" s="59"/>
      <c r="J178" s="59"/>
      <c r="K178" s="59"/>
      <c r="L178" s="59"/>
      <c r="M178" s="59"/>
      <c r="N178" s="60"/>
      <c r="O178" s="60"/>
      <c r="P178" s="60"/>
      <c r="S178" s="85"/>
      <c r="T178" s="85"/>
      <c r="U178" s="85"/>
      <c r="W178" s="78"/>
      <c r="X178" s="82"/>
    </row>
    <row r="179" spans="1:25" x14ac:dyDescent="0.3">
      <c r="E179" s="58"/>
      <c r="H179" s="55"/>
      <c r="I179" s="59"/>
      <c r="J179" s="59"/>
      <c r="K179" s="59"/>
      <c r="L179" s="59"/>
      <c r="M179" s="59"/>
      <c r="N179" s="60"/>
      <c r="O179" s="60"/>
      <c r="P179" s="60"/>
      <c r="S179" s="85"/>
      <c r="T179" s="85"/>
      <c r="U179" s="85"/>
      <c r="W179" s="61"/>
      <c r="X179" s="80"/>
      <c r="Y179" s="38"/>
    </row>
    <row r="180" spans="1:25" x14ac:dyDescent="0.3">
      <c r="E180" s="58"/>
      <c r="H180" s="55"/>
      <c r="I180" s="59"/>
      <c r="J180" s="59"/>
      <c r="K180" s="59"/>
      <c r="L180" s="59"/>
      <c r="M180" s="59"/>
      <c r="N180" s="60"/>
      <c r="O180" s="60"/>
      <c r="P180" s="60"/>
      <c r="S180" s="85"/>
      <c r="T180" s="85"/>
      <c r="U180" s="85"/>
      <c r="W180" s="61"/>
      <c r="X180" s="80"/>
      <c r="Y180" s="38"/>
    </row>
    <row r="181" spans="1:25" ht="15.65" thickBot="1" x14ac:dyDescent="0.35">
      <c r="E181" s="58"/>
      <c r="H181" s="62"/>
      <c r="I181" s="59"/>
      <c r="J181" s="59"/>
      <c r="K181" s="59"/>
      <c r="L181" s="59"/>
      <c r="M181" s="59"/>
      <c r="N181" s="60"/>
      <c r="O181" s="60"/>
      <c r="P181" s="60"/>
      <c r="S181" s="85"/>
      <c r="T181" s="85"/>
      <c r="U181" s="85"/>
      <c r="W181" s="63"/>
      <c r="X181" s="83"/>
      <c r="Y181" s="38"/>
    </row>
    <row r="182" spans="1:25" x14ac:dyDescent="0.3">
      <c r="A182" s="22"/>
      <c r="E182" s="58"/>
      <c r="H182" s="62"/>
      <c r="I182" s="59"/>
      <c r="J182" s="59"/>
      <c r="K182" s="59"/>
      <c r="L182" s="59"/>
      <c r="M182" s="59"/>
      <c r="N182" s="60"/>
      <c r="O182" s="64"/>
      <c r="P182" s="60"/>
      <c r="S182" s="59"/>
      <c r="T182" s="59"/>
      <c r="U182" s="59"/>
      <c r="W182" s="65"/>
      <c r="X182" s="84"/>
      <c r="Y182" s="42"/>
    </row>
    <row r="183" spans="1:25" x14ac:dyDescent="0.3">
      <c r="E183" s="58"/>
      <c r="H183" s="62"/>
      <c r="I183" s="59"/>
      <c r="J183" s="59"/>
      <c r="K183" s="59"/>
      <c r="L183" s="59"/>
      <c r="M183" s="59"/>
      <c r="N183" s="60"/>
      <c r="O183" s="60"/>
      <c r="P183" s="60"/>
      <c r="S183" s="59"/>
      <c r="T183" s="66"/>
      <c r="U183" s="59"/>
      <c r="W183" s="61"/>
      <c r="X183" s="80"/>
      <c r="Y183" s="75"/>
    </row>
    <row r="184" spans="1:25" x14ac:dyDescent="0.3">
      <c r="E184" s="58"/>
      <c r="H184" s="62"/>
      <c r="I184" s="59"/>
      <c r="J184" s="59"/>
      <c r="K184" s="59"/>
      <c r="L184" s="59"/>
      <c r="M184" s="59"/>
      <c r="N184" s="60"/>
      <c r="O184" s="60"/>
      <c r="P184" s="60"/>
      <c r="S184" s="59"/>
      <c r="T184" s="66"/>
      <c r="U184" s="59"/>
      <c r="W184" s="61"/>
      <c r="X184" s="80"/>
      <c r="Y184" s="75"/>
    </row>
    <row r="185" spans="1:25" x14ac:dyDescent="0.3">
      <c r="E185" s="58"/>
      <c r="H185" s="62"/>
      <c r="I185" s="59"/>
      <c r="J185" s="59"/>
      <c r="K185" s="59"/>
      <c r="L185" s="59"/>
      <c r="M185" s="59"/>
      <c r="N185" s="60"/>
      <c r="O185" s="60"/>
      <c r="P185" s="60"/>
      <c r="S185" s="59"/>
      <c r="T185" s="66"/>
      <c r="U185" s="66"/>
      <c r="W185" s="61"/>
      <c r="X185" s="80"/>
      <c r="Y185" s="75"/>
    </row>
    <row r="186" spans="1:25" x14ac:dyDescent="0.3">
      <c r="E186" s="58"/>
      <c r="H186" s="62"/>
      <c r="I186" s="59"/>
      <c r="J186" s="59"/>
      <c r="K186" s="59"/>
      <c r="L186" s="59"/>
      <c r="M186" s="59"/>
      <c r="N186" s="60"/>
      <c r="O186" s="60"/>
      <c r="P186" s="60"/>
      <c r="S186" s="59"/>
      <c r="T186" s="66"/>
      <c r="U186" s="59"/>
      <c r="W186" s="61"/>
      <c r="X186" s="80"/>
      <c r="Y186" s="75"/>
    </row>
    <row r="187" spans="1:25" x14ac:dyDescent="0.3">
      <c r="E187" s="58"/>
      <c r="H187" s="62"/>
      <c r="I187" s="59"/>
      <c r="J187" s="59"/>
      <c r="K187" s="59"/>
      <c r="L187" s="59"/>
      <c r="M187" s="59"/>
      <c r="N187" s="60"/>
      <c r="O187" s="60"/>
      <c r="P187" s="60"/>
      <c r="S187" s="59"/>
      <c r="T187" s="66"/>
      <c r="U187" s="59"/>
      <c r="W187" s="61"/>
      <c r="X187" s="80"/>
      <c r="Y187" s="75"/>
    </row>
    <row r="188" spans="1:25" x14ac:dyDescent="0.3">
      <c r="E188" s="58"/>
      <c r="H188" s="62"/>
      <c r="I188" s="59"/>
      <c r="J188" s="59"/>
      <c r="K188" s="59"/>
      <c r="L188" s="59"/>
      <c r="M188" s="59"/>
      <c r="N188" s="60"/>
      <c r="O188" s="60"/>
      <c r="P188" s="60"/>
      <c r="S188" s="59"/>
      <c r="T188" s="59"/>
      <c r="U188" s="59"/>
      <c r="W188" s="65"/>
      <c r="X188" s="41"/>
      <c r="Y188" s="42"/>
    </row>
    <row r="189" spans="1:25" x14ac:dyDescent="0.3">
      <c r="E189" s="58"/>
      <c r="H189" s="62"/>
      <c r="I189" s="59"/>
      <c r="J189" s="59"/>
      <c r="K189" s="59"/>
      <c r="L189" s="59"/>
      <c r="M189" s="59"/>
      <c r="N189" s="60"/>
      <c r="O189" s="60"/>
      <c r="P189" s="60"/>
      <c r="S189" s="59"/>
      <c r="T189" s="59"/>
      <c r="U189" s="59"/>
      <c r="W189" s="65"/>
      <c r="X189" s="41"/>
      <c r="Y189" s="42"/>
    </row>
    <row r="191" spans="1:25" x14ac:dyDescent="0.3">
      <c r="N191" s="67"/>
      <c r="O191" s="67"/>
      <c r="P191" s="67"/>
    </row>
    <row r="192" spans="1:25" x14ac:dyDescent="0.3">
      <c r="S192" s="68"/>
      <c r="T192" s="68"/>
      <c r="U192" s="68"/>
    </row>
    <row r="193" spans="5:24" x14ac:dyDescent="0.3">
      <c r="S193" s="68"/>
      <c r="T193" s="68"/>
      <c r="U193" s="68"/>
    </row>
    <row r="197" spans="5:24" x14ac:dyDescent="0.3">
      <c r="X197" s="45"/>
    </row>
    <row r="198" spans="5:24" x14ac:dyDescent="0.3">
      <c r="E198" s="58"/>
    </row>
    <row r="199" spans="5:24" x14ac:dyDescent="0.3">
      <c r="X199" s="45"/>
    </row>
    <row r="200" spans="5:24" x14ac:dyDescent="0.3">
      <c r="E200" s="62"/>
    </row>
    <row r="201" spans="5:24" x14ac:dyDescent="0.3">
      <c r="E201" s="57"/>
      <c r="N201" s="69"/>
      <c r="O201" s="62"/>
      <c r="P201" s="60"/>
      <c r="S201" s="53"/>
      <c r="T201" s="53"/>
      <c r="U201" s="53"/>
    </row>
    <row r="202" spans="5:24" x14ac:dyDescent="0.3">
      <c r="X202" s="45"/>
    </row>
    <row r="203" spans="5:24" x14ac:dyDescent="0.3">
      <c r="E203" s="53"/>
    </row>
    <row r="204" spans="5:24" x14ac:dyDescent="0.3">
      <c r="X204" s="45"/>
    </row>
    <row r="205" spans="5:24" x14ac:dyDescent="0.3">
      <c r="E205" s="70"/>
      <c r="N205" s="70"/>
      <c r="O205" s="70"/>
      <c r="P205" s="70"/>
      <c r="S205" s="54"/>
      <c r="T205" s="54"/>
      <c r="U205" s="54"/>
    </row>
    <row r="206" spans="5:24" x14ac:dyDescent="0.3">
      <c r="E206" s="57"/>
    </row>
    <row r="207" spans="5:24" x14ac:dyDescent="0.3">
      <c r="S207" s="53"/>
      <c r="T207" s="53"/>
      <c r="U207" s="53"/>
    </row>
    <row r="210" spans="6:15" x14ac:dyDescent="0.3">
      <c r="F210" s="29"/>
      <c r="O210" s="45"/>
    </row>
    <row r="211" spans="6:15" x14ac:dyDescent="0.3">
      <c r="F211" s="77"/>
    </row>
  </sheetData>
  <sheetProtection selectLockedCells="1" selectUnlockedCells="1"/>
  <mergeCells count="4">
    <mergeCell ref="F33:F34"/>
    <mergeCell ref="E33:E34"/>
    <mergeCell ref="G33:G34"/>
    <mergeCell ref="H33:H34"/>
  </mergeCells>
  <hyperlinks>
    <hyperlink ref="E38" r:id="rId1" display="=@sum(e17..e19)" xr:uid="{00000000-0004-0000-0100-000000000000}"/>
    <hyperlink ref="F38" r:id="rId2" display="=@sum(e17..e19)" xr:uid="{00000000-0004-0000-0100-000001000000}"/>
    <hyperlink ref="S101" r:id="rId3" display="=@sum(o27..o36)" xr:uid="{00000000-0004-0000-0100-000002000000}"/>
    <hyperlink ref="T101:U101" r:id="rId4" display="=@sum(o27..o36)" xr:uid="{00000000-0004-0000-0100-000003000000}"/>
    <hyperlink ref="E44" r:id="rId5" display="=@sum(e17..e19)" xr:uid="{00000000-0004-0000-0100-000004000000}"/>
    <hyperlink ref="F44" r:id="rId6" display="=@sum(e17..e19)" xr:uid="{00000000-0004-0000-0100-000005000000}"/>
    <hyperlink ref="G44" r:id="rId7" display="=@sum(e17..e19)" xr:uid="{00000000-0004-0000-0100-000006000000}"/>
    <hyperlink ref="G38" r:id="rId8" display="=@sum(e17..e19)" xr:uid="{00000000-0004-0000-0100-000007000000}"/>
    <hyperlink ref="N119" r:id="rId9" xr:uid="{00000000-0004-0000-0100-000008000000}"/>
    <hyperlink ref="X106" r:id="rId10" xr:uid="{00000000-0004-0000-0100-000009000000}"/>
    <hyperlink ref="X108" r:id="rId11" xr:uid="{00000000-0004-0000-0100-00000A000000}"/>
    <hyperlink ref="X113" r:id="rId12" xr:uid="{00000000-0004-0000-0100-00000B000000}"/>
    <hyperlink ref="X111" r:id="rId13" xr:uid="{00000000-0004-0000-0100-00000C000000}"/>
    <hyperlink ref="N100" r:id="rId14" display="=@sum(k49..k59)" xr:uid="{00000000-0004-0000-0100-00000D000000}"/>
    <hyperlink ref="O100:P100" r:id="rId15" display="=@sum(k49..k59)" xr:uid="{00000000-0004-0000-0100-00000E000000}"/>
    <hyperlink ref="E67" r:id="rId16" display="=@sum(e17..e19)" xr:uid="{00000000-0004-0000-0100-00000F000000}"/>
    <hyperlink ref="F67" r:id="rId17" display="=@sum(e17..e19)" xr:uid="{00000000-0004-0000-0100-000010000000}"/>
    <hyperlink ref="G67" r:id="rId18" display="=@sum(e17..e19)" xr:uid="{00000000-0004-0000-0100-000011000000}"/>
    <hyperlink ref="H38" r:id="rId19" display="=@sum(e17..e19)" xr:uid="{00000000-0004-0000-0100-000012000000}"/>
    <hyperlink ref="H44" r:id="rId20" display="=@sum(e17..e19)" xr:uid="{00000000-0004-0000-0100-000013000000}"/>
    <hyperlink ref="H67" r:id="rId21" display="=@sum(e17..e19)" xr:uid="{00000000-0004-0000-0100-000014000000}"/>
    <hyperlink ref="X92" r:id="rId22" xr:uid="{00000000-0004-0000-0100-000015000000}"/>
    <hyperlink ref="X81" r:id="rId23" display="http://www.visualizing.org/sites/default/files/data_set/Edward Lee/research-econ-measurement.pdf" xr:uid="{00000000-0004-0000-0100-000016000000}"/>
    <hyperlink ref="X90" r:id="rId24" xr:uid="{00000000-0004-0000-0100-000017000000}"/>
    <hyperlink ref="N120" r:id="rId25" xr:uid="{F71373A8-F24C-4123-8D23-46D80E09DE8D}"/>
  </hyperlinks>
  <pageMargins left="0.7" right="0.7" top="0.75" bottom="0.75" header="0.3" footer="0.3"/>
  <pageSetup orientation="portrait" r:id="rId26"/>
  <ignoredErrors>
    <ignoredError sqref="O86:O87 H91" formula="1"/>
  </ignoredErrors>
  <legacyDrawing r:id="rId2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2:Y57"/>
  <sheetViews>
    <sheetView zoomScale="80" zoomScaleNormal="80" workbookViewId="0">
      <selection activeCell="J14" sqref="J14:M19"/>
    </sheetView>
  </sheetViews>
  <sheetFormatPr defaultRowHeight="15.05" x14ac:dyDescent="0.3"/>
  <cols>
    <col min="1" max="1" width="45" customWidth="1"/>
    <col min="5" max="6" width="12.44140625" style="112" bestFit="1" customWidth="1"/>
    <col min="7" max="7" width="15" style="112" bestFit="1" customWidth="1"/>
    <col min="8" max="8" width="15" style="112" customWidth="1"/>
    <col min="10" max="10" width="13.44140625" bestFit="1" customWidth="1"/>
    <col min="11" max="12" width="10.6640625" bestFit="1" customWidth="1"/>
    <col min="13" max="13" width="11.88671875" bestFit="1" customWidth="1"/>
    <col min="14" max="14" width="12.44140625" bestFit="1" customWidth="1"/>
    <col min="15" max="15" width="12.44140625" customWidth="1"/>
    <col min="16" max="17" width="15.6640625" customWidth="1"/>
    <col min="19" max="19" width="38.88671875" customWidth="1"/>
    <col min="20" max="20" width="18.109375" customWidth="1"/>
    <col min="21" max="21" width="15.6640625" customWidth="1"/>
    <col min="22" max="23" width="16.6640625" customWidth="1"/>
    <col min="24" max="24" width="10.88671875" customWidth="1"/>
    <col min="25" max="25" width="3.88671875" style="112" customWidth="1"/>
  </cols>
  <sheetData>
    <row r="2" spans="1:25" s="12" customFormat="1" ht="14.4" x14ac:dyDescent="0.3">
      <c r="A2" s="12" t="s">
        <v>152</v>
      </c>
      <c r="E2" s="15">
        <v>1000</v>
      </c>
      <c r="F2" s="15"/>
      <c r="G2" s="71" t="s">
        <v>153</v>
      </c>
      <c r="H2" s="71"/>
      <c r="I2" s="71"/>
      <c r="J2" s="71"/>
      <c r="K2" s="71"/>
      <c r="L2" s="71"/>
      <c r="M2" s="71"/>
      <c r="N2" s="71"/>
      <c r="O2" s="15"/>
      <c r="P2" s="15"/>
      <c r="Q2" s="15"/>
      <c r="R2" s="15"/>
      <c r="S2" s="15"/>
      <c r="T2" s="15"/>
      <c r="U2" s="15"/>
      <c r="V2" s="15"/>
      <c r="W2" s="15"/>
      <c r="X2" s="15"/>
      <c r="Y2" s="15"/>
    </row>
    <row r="3" spans="1:25" s="12" customFormat="1" ht="14.4" x14ac:dyDescent="0.3">
      <c r="A3" s="19" t="s">
        <v>118</v>
      </c>
      <c r="E3" s="29">
        <f>Calculator!G18</f>
        <v>0.28999999999999998</v>
      </c>
      <c r="F3" s="15"/>
      <c r="G3" s="15">
        <f>E2*E3</f>
        <v>290</v>
      </c>
      <c r="H3" s="15" t="s">
        <v>154</v>
      </c>
      <c r="I3" s="15"/>
      <c r="J3" s="15"/>
      <c r="K3" s="15"/>
      <c r="L3" s="15"/>
      <c r="M3" s="15"/>
      <c r="N3" s="15"/>
      <c r="P3" s="15"/>
      <c r="Q3" s="15"/>
      <c r="R3" s="15"/>
      <c r="S3" s="15"/>
      <c r="T3" s="15"/>
      <c r="U3" s="15"/>
      <c r="V3" s="15"/>
      <c r="W3" s="15"/>
      <c r="X3" s="15"/>
      <c r="Y3" s="15"/>
    </row>
    <row r="4" spans="1:25" s="12" customFormat="1" ht="14.4" x14ac:dyDescent="0.3">
      <c r="A4" s="19" t="s">
        <v>155</v>
      </c>
      <c r="E4" s="29">
        <f>Calculator!G20</f>
        <v>0.2</v>
      </c>
      <c r="F4" s="15"/>
      <c r="G4" s="111">
        <f>E4*E2</f>
        <v>200</v>
      </c>
      <c r="H4" s="15" t="s">
        <v>156</v>
      </c>
      <c r="I4" s="15"/>
      <c r="J4" s="15"/>
      <c r="K4" s="15"/>
      <c r="L4" s="15"/>
      <c r="M4" s="15"/>
      <c r="N4" s="15"/>
      <c r="P4" s="15"/>
      <c r="Q4" s="15"/>
      <c r="R4" s="15"/>
      <c r="S4" s="15"/>
      <c r="T4" s="15"/>
      <c r="U4" s="15"/>
      <c r="V4" s="15"/>
      <c r="W4" s="15"/>
      <c r="X4" s="15"/>
      <c r="Y4" s="15"/>
    </row>
    <row r="6" spans="1:25" ht="15.05" customHeight="1" x14ac:dyDescent="0.3">
      <c r="T6" s="211"/>
      <c r="U6" s="211"/>
      <c r="V6" s="211"/>
      <c r="W6" s="211"/>
    </row>
    <row r="7" spans="1:25" x14ac:dyDescent="0.3">
      <c r="T7" s="211"/>
      <c r="U7" s="211"/>
      <c r="V7" s="211"/>
      <c r="W7" s="211"/>
    </row>
    <row r="8" spans="1:25" ht="14.4" x14ac:dyDescent="0.3">
      <c r="E8" s="212" t="s">
        <v>157</v>
      </c>
      <c r="F8" s="212"/>
      <c r="G8" s="212"/>
      <c r="H8" s="212"/>
      <c r="I8" s="123"/>
      <c r="J8" s="123" t="s">
        <v>220</v>
      </c>
      <c r="K8" s="123"/>
      <c r="L8" s="123"/>
      <c r="M8" s="123"/>
      <c r="N8" s="213" t="s">
        <v>27</v>
      </c>
      <c r="O8" s="213"/>
      <c r="P8" s="213"/>
      <c r="Q8" s="213"/>
      <c r="T8" s="214" t="s">
        <v>158</v>
      </c>
      <c r="U8" s="214"/>
      <c r="V8" s="214"/>
      <c r="W8" s="214"/>
    </row>
    <row r="9" spans="1:25" ht="14.4" x14ac:dyDescent="0.3">
      <c r="A9" s="22" t="s">
        <v>159</v>
      </c>
      <c r="E9" s="176" t="s">
        <v>160</v>
      </c>
      <c r="F9" s="176" t="s">
        <v>161</v>
      </c>
      <c r="G9" s="176" t="s">
        <v>162</v>
      </c>
      <c r="H9" s="176" t="s">
        <v>163</v>
      </c>
      <c r="I9" s="123"/>
      <c r="J9" s="123" t="s">
        <v>160</v>
      </c>
      <c r="K9" s="123" t="s">
        <v>161</v>
      </c>
      <c r="L9" s="123" t="s">
        <v>162</v>
      </c>
      <c r="M9" s="123" t="s">
        <v>163</v>
      </c>
      <c r="N9" s="177" t="s">
        <v>160</v>
      </c>
      <c r="O9" s="177" t="s">
        <v>161</v>
      </c>
      <c r="P9" s="177" t="s">
        <v>162</v>
      </c>
      <c r="Q9" s="177" t="s">
        <v>163</v>
      </c>
      <c r="T9" s="113" t="s">
        <v>160</v>
      </c>
      <c r="U9" s="113" t="s">
        <v>161</v>
      </c>
      <c r="V9" s="113" t="s">
        <v>162</v>
      </c>
      <c r="W9" s="113" t="s">
        <v>163</v>
      </c>
    </row>
    <row r="10" spans="1:25" ht="12.7" customHeight="1" x14ac:dyDescent="0.3">
      <c r="A10" s="12"/>
      <c r="E10" s="178"/>
      <c r="F10" s="178"/>
      <c r="G10" s="178"/>
      <c r="H10" s="178"/>
      <c r="I10" s="123"/>
      <c r="J10" s="123"/>
      <c r="K10" s="123"/>
      <c r="L10" s="123"/>
      <c r="M10" s="123"/>
      <c r="N10" s="179"/>
      <c r="O10" s="179"/>
      <c r="P10" s="179"/>
      <c r="Q10" s="179"/>
      <c r="T10" s="15"/>
      <c r="U10" s="15"/>
      <c r="V10" s="15"/>
      <c r="W10" s="15"/>
    </row>
    <row r="11" spans="1:25" ht="14.4" x14ac:dyDescent="0.3">
      <c r="A11" s="15" t="s">
        <v>43</v>
      </c>
      <c r="E11" s="180">
        <v>2.1399999999999999E-2</v>
      </c>
      <c r="F11" s="180">
        <v>2.1399999999999999E-2</v>
      </c>
      <c r="G11" s="180">
        <v>2.1399999999999999E-2</v>
      </c>
      <c r="H11" s="180">
        <v>2.1399999999999999E-2</v>
      </c>
      <c r="I11" s="123"/>
      <c r="J11" s="190">
        <v>6.939597315436241E-3</v>
      </c>
      <c r="K11" s="190">
        <v>1.2593650793650787E-2</v>
      </c>
      <c r="L11" s="190">
        <v>2.5123076923076922E-2</v>
      </c>
      <c r="M11" s="190">
        <v>4.3647368421052657E-2</v>
      </c>
      <c r="N11" s="182">
        <f>J11/1000</f>
        <v>6.9395973154362407E-6</v>
      </c>
      <c r="O11" s="182">
        <f t="shared" ref="O11:Q13" si="0">K11/1000</f>
        <v>1.2593650793650787E-5</v>
      </c>
      <c r="P11" s="182">
        <f t="shared" si="0"/>
        <v>2.512307692307692E-5</v>
      </c>
      <c r="Q11" s="182">
        <f t="shared" si="0"/>
        <v>4.3647368421052655E-5</v>
      </c>
      <c r="S11" s="15" t="s">
        <v>44</v>
      </c>
      <c r="T11" s="114">
        <f>E11*N11*$G$3</f>
        <v>4.3067140939597307E-5</v>
      </c>
      <c r="U11" s="114">
        <f>F11*O11*$G$3</f>
        <v>7.8156196825396776E-5</v>
      </c>
      <c r="V11" s="114">
        <f>G11*P11*$G$3</f>
        <v>1.5591381538461536E-4</v>
      </c>
      <c r="W11" s="114">
        <f>H11*Q11*$G$3</f>
        <v>2.7087556842105275E-4</v>
      </c>
    </row>
    <row r="12" spans="1:25" ht="14.4" x14ac:dyDescent="0.3">
      <c r="A12" s="15" t="s">
        <v>45</v>
      </c>
      <c r="E12" s="183"/>
      <c r="F12" s="183"/>
      <c r="G12" s="183"/>
      <c r="H12" s="183"/>
      <c r="I12" s="123"/>
      <c r="J12" s="188"/>
      <c r="K12" s="188"/>
      <c r="L12" s="188"/>
      <c r="M12" s="188"/>
      <c r="N12" s="182">
        <f t="shared" ref="N12:N13" si="1">J12/1000</f>
        <v>0</v>
      </c>
      <c r="O12" s="182">
        <f t="shared" si="0"/>
        <v>0</v>
      </c>
      <c r="P12" s="182">
        <f t="shared" si="0"/>
        <v>0</v>
      </c>
      <c r="Q12" s="182">
        <f t="shared" si="0"/>
        <v>0</v>
      </c>
      <c r="S12" s="15" t="s">
        <v>44</v>
      </c>
      <c r="T12" s="114"/>
      <c r="U12" s="114"/>
      <c r="V12" s="114"/>
      <c r="W12" s="114"/>
    </row>
    <row r="13" spans="1:25" ht="14.4" x14ac:dyDescent="0.3">
      <c r="A13" s="15" t="s">
        <v>47</v>
      </c>
      <c r="E13" s="184">
        <v>5.5E-2</v>
      </c>
      <c r="F13" s="184">
        <v>5.5E-2</v>
      </c>
      <c r="G13" s="184">
        <v>5.5E-2</v>
      </c>
      <c r="H13" s="184">
        <v>5.5E-2</v>
      </c>
      <c r="I13" s="123"/>
      <c r="J13" s="190">
        <v>0.32955195530726245</v>
      </c>
      <c r="K13" s="190">
        <v>0.41635499207606985</v>
      </c>
      <c r="L13" s="190">
        <v>0.48581868131868083</v>
      </c>
      <c r="M13" s="190">
        <v>0.71108421052631565</v>
      </c>
      <c r="N13" s="182">
        <f t="shared" si="1"/>
        <v>3.2955195530726247E-4</v>
      </c>
      <c r="O13" s="182">
        <f t="shared" si="0"/>
        <v>4.1635499207606986E-4</v>
      </c>
      <c r="P13" s="182">
        <f t="shared" si="0"/>
        <v>4.8581868131868084E-4</v>
      </c>
      <c r="Q13" s="182">
        <f t="shared" si="0"/>
        <v>7.1108421052631563E-4</v>
      </c>
      <c r="S13" s="15" t="s">
        <v>46</v>
      </c>
      <c r="T13" s="114">
        <f t="shared" ref="T13:W13" si="2">E13*N13*$G$4</f>
        <v>3.6250715083798869E-3</v>
      </c>
      <c r="U13" s="114">
        <f t="shared" si="2"/>
        <v>4.5799049128367689E-3</v>
      </c>
      <c r="V13" s="114">
        <f t="shared" si="2"/>
        <v>5.3440054945054893E-3</v>
      </c>
      <c r="W13" s="114">
        <f t="shared" si="2"/>
        <v>7.8219263157894726E-3</v>
      </c>
    </row>
    <row r="14" spans="1:25" ht="14.4" x14ac:dyDescent="0.3">
      <c r="A14" s="15" t="s">
        <v>48</v>
      </c>
      <c r="E14" s="183">
        <v>0.185</v>
      </c>
      <c r="F14" s="183">
        <v>0.185</v>
      </c>
      <c r="G14" s="183">
        <v>0.185</v>
      </c>
      <c r="H14" s="183">
        <v>0.185</v>
      </c>
      <c r="I14" s="123"/>
      <c r="J14" s="190">
        <v>0.51803427719821149</v>
      </c>
      <c r="K14" s="190">
        <v>0.67259405940594053</v>
      </c>
      <c r="L14" s="190">
        <v>0.75807703281027161</v>
      </c>
      <c r="M14" s="190">
        <v>0.93649999999999978</v>
      </c>
      <c r="N14" s="182">
        <f>J14/1000*2.05</f>
        <v>1.0619702682563334E-3</v>
      </c>
      <c r="O14" s="182">
        <f t="shared" ref="O14:Q14" si="3">K14/1000*2.05</f>
        <v>1.378817821782178E-3</v>
      </c>
      <c r="P14" s="182">
        <f t="shared" si="3"/>
        <v>1.5540579172610568E-3</v>
      </c>
      <c r="Q14" s="182">
        <f t="shared" si="3"/>
        <v>1.9198249999999994E-3</v>
      </c>
      <c r="S14" s="15" t="s">
        <v>54</v>
      </c>
      <c r="T14" s="114">
        <f>E14*N14*$E$2</f>
        <v>0.19646449962742166</v>
      </c>
      <c r="U14" s="114">
        <f t="shared" ref="U14:W15" si="4">F14*O14*$E$2</f>
        <v>0.25508129702970289</v>
      </c>
      <c r="V14" s="114">
        <f t="shared" si="4"/>
        <v>0.28750071469329547</v>
      </c>
      <c r="W14" s="114">
        <f t="shared" si="4"/>
        <v>0.35516762499999988</v>
      </c>
    </row>
    <row r="15" spans="1:25" ht="14.4" x14ac:dyDescent="0.3">
      <c r="A15" s="94" t="s">
        <v>126</v>
      </c>
      <c r="E15" s="185">
        <v>2.3E-2</v>
      </c>
      <c r="F15" s="185">
        <v>2.3E-2</v>
      </c>
      <c r="G15" s="185">
        <v>2.3E-2</v>
      </c>
      <c r="H15" s="185">
        <v>2.3E-2</v>
      </c>
      <c r="I15" s="123"/>
      <c r="J15" s="190">
        <v>0.60240536912751663</v>
      </c>
      <c r="K15" s="190">
        <v>0.74380073126142621</v>
      </c>
      <c r="L15" s="190">
        <v>0.78716688227684339</v>
      </c>
      <c r="M15" s="190">
        <v>0.91696249999999968</v>
      </c>
      <c r="N15" s="182">
        <f>J15/1000*2.07</f>
        <v>1.2469791140939594E-3</v>
      </c>
      <c r="O15" s="182">
        <f t="shared" ref="O15:Q15" si="5">K15/1000*2.07</f>
        <v>1.5396675137111519E-3</v>
      </c>
      <c r="P15" s="182">
        <f t="shared" si="5"/>
        <v>1.6294354463130658E-3</v>
      </c>
      <c r="Q15" s="182">
        <f t="shared" si="5"/>
        <v>1.8981123749999991E-3</v>
      </c>
      <c r="S15" s="87" t="s">
        <v>54</v>
      </c>
      <c r="T15" s="114">
        <f>E15*N15*$E$2</f>
        <v>2.8680519624161065E-2</v>
      </c>
      <c r="U15" s="114">
        <f t="shared" si="4"/>
        <v>3.5412352815356492E-2</v>
      </c>
      <c r="V15" s="114">
        <f t="shared" si="4"/>
        <v>3.7477015265200517E-2</v>
      </c>
      <c r="W15" s="114">
        <f t="shared" si="4"/>
        <v>4.3656584624999981E-2</v>
      </c>
    </row>
    <row r="16" spans="1:25" ht="14.4" x14ac:dyDescent="0.3">
      <c r="A16" s="95" t="s">
        <v>127</v>
      </c>
      <c r="E16" s="183">
        <v>2.8000000000000001E-2</v>
      </c>
      <c r="F16" s="183">
        <v>2.8000000000000001E-2</v>
      </c>
      <c r="G16" s="183">
        <v>2.8000000000000001E-2</v>
      </c>
      <c r="H16" s="183">
        <v>2.8000000000000001E-2</v>
      </c>
      <c r="I16" s="123"/>
      <c r="J16" s="190">
        <v>1.8192956498813629E-2</v>
      </c>
      <c r="K16" s="190">
        <v>2.0311755228406815E-2</v>
      </c>
      <c r="L16" s="190">
        <v>2.4624181895756346E-2</v>
      </c>
      <c r="M16" s="190">
        <v>3.1293983883956475E-2</v>
      </c>
      <c r="N16" s="182">
        <f>J16*247/51340</f>
        <v>8.7527468936637436E-5</v>
      </c>
      <c r="O16" s="182">
        <f t="shared" ref="O16:Q16" si="6">K16*247/51340</f>
        <v>9.772114416471529E-5</v>
      </c>
      <c r="P16" s="182">
        <f t="shared" si="6"/>
        <v>1.1846850269286751E-4</v>
      </c>
      <c r="Q16" s="182">
        <f t="shared" si="6"/>
        <v>1.5055734357883227E-4</v>
      </c>
      <c r="S16" s="15" t="s">
        <v>44</v>
      </c>
      <c r="T16" s="114">
        <f>E16*N16*$G$3</f>
        <v>7.10723047765496E-4</v>
      </c>
      <c r="U16" s="114">
        <f>F16*O16*$G$3</f>
        <v>7.9349569061748807E-4</v>
      </c>
      <c r="V16" s="114">
        <f>G16*P16*$G$3</f>
        <v>9.6196424186608418E-4</v>
      </c>
      <c r="W16" s="114">
        <f>H16*Q16*$G$3</f>
        <v>1.222525629860118E-3</v>
      </c>
    </row>
    <row r="17" spans="1:24" ht="14.4" x14ac:dyDescent="0.3">
      <c r="A17" s="15" t="s">
        <v>164</v>
      </c>
      <c r="E17" s="186">
        <v>0.22600000000000001</v>
      </c>
      <c r="F17" s="186">
        <v>0.22600000000000001</v>
      </c>
      <c r="G17" s="186">
        <v>0.22600000000000001</v>
      </c>
      <c r="H17" s="186">
        <v>0.22600000000000001</v>
      </c>
      <c r="I17" s="123"/>
      <c r="J17" s="190">
        <v>0.66845023696682482</v>
      </c>
      <c r="K17" s="190">
        <v>0.81555268817204352</v>
      </c>
      <c r="L17" s="190">
        <v>0.91475867507886399</v>
      </c>
      <c r="M17" s="190">
        <v>1.1173007518796991</v>
      </c>
      <c r="N17" s="182">
        <f>0.66/10000*5.4*J17/$L17</f>
        <v>2.6043553446971945E-4</v>
      </c>
      <c r="O17" s="182">
        <f>0.66/10000*5.4*K17/$L17</f>
        <v>3.1774826080710022E-4</v>
      </c>
      <c r="P17" s="182">
        <f>0.66/10000*5.4</f>
        <v>3.5640000000000004E-4</v>
      </c>
      <c r="Q17" s="182">
        <f>0.66/10000*5.4*M17/$L17</f>
        <v>4.3531261175040986E-4</v>
      </c>
      <c r="S17" s="112" t="s">
        <v>54</v>
      </c>
      <c r="T17" s="114">
        <f t="shared" ref="T17:W18" si="7">E17*N17*$E$2</f>
        <v>5.8858430790156596E-2</v>
      </c>
      <c r="U17" s="114">
        <f t="shared" si="7"/>
        <v>7.181110694240464E-2</v>
      </c>
      <c r="V17" s="114">
        <f t="shared" si="7"/>
        <v>8.0546400000000018E-2</v>
      </c>
      <c r="W17" s="114">
        <f t="shared" si="7"/>
        <v>9.838065025559263E-2</v>
      </c>
      <c r="X17" s="112"/>
    </row>
    <row r="18" spans="1:24" ht="14.4" x14ac:dyDescent="0.3">
      <c r="A18" s="15" t="s">
        <v>165</v>
      </c>
      <c r="E18" s="186">
        <v>0.23</v>
      </c>
      <c r="F18" s="186">
        <v>0.23</v>
      </c>
      <c r="G18" s="186">
        <v>0.23</v>
      </c>
      <c r="H18" s="186">
        <v>0.23</v>
      </c>
      <c r="I18" s="123"/>
      <c r="J18" s="190">
        <v>0.47408491620111748</v>
      </c>
      <c r="K18" s="190">
        <v>0.55305564387917394</v>
      </c>
      <c r="L18" s="190">
        <v>0.62742841409691674</v>
      </c>
      <c r="M18" s="190">
        <v>0.77097354497354531</v>
      </c>
      <c r="N18" s="182">
        <f>7.2/10000*5.4*J18/$L18</f>
        <v>2.9377728403374883E-3</v>
      </c>
      <c r="O18" s="182">
        <f>7.2/10000*5.4*K18/$L18</f>
        <v>3.4271325542328435E-3</v>
      </c>
      <c r="P18" s="182">
        <f>7.2/10000*5.4</f>
        <v>3.8880000000000004E-3</v>
      </c>
      <c r="Q18" s="182">
        <f>7.2/10000*5.4*M18/$L18</f>
        <v>4.7775093947117989E-3</v>
      </c>
      <c r="S18" s="112" t="s">
        <v>54</v>
      </c>
      <c r="T18" s="114">
        <f t="shared" si="7"/>
        <v>0.67568775327762232</v>
      </c>
      <c r="U18" s="114">
        <f t="shared" si="7"/>
        <v>0.78824048747355402</v>
      </c>
      <c r="V18" s="114">
        <f t="shared" si="7"/>
        <v>0.89424000000000015</v>
      </c>
      <c r="W18" s="114">
        <f t="shared" si="7"/>
        <v>1.0988271607837137</v>
      </c>
      <c r="X18" s="112"/>
    </row>
    <row r="19" spans="1:24" ht="14.4" x14ac:dyDescent="0.3">
      <c r="A19" s="95" t="s">
        <v>166</v>
      </c>
      <c r="E19" s="183">
        <v>7.2300000000000003E-2</v>
      </c>
      <c r="F19" s="183">
        <v>7.2300000000000003E-2</v>
      </c>
      <c r="G19" s="183">
        <v>7.2300000000000003E-2</v>
      </c>
      <c r="H19" s="183">
        <v>7.2300000000000003E-2</v>
      </c>
      <c r="I19" s="123"/>
      <c r="J19" s="190">
        <v>0.44854910714285717</v>
      </c>
      <c r="K19" s="190">
        <v>0.56335974643423214</v>
      </c>
      <c r="L19" s="190">
        <v>0.65059340659340659</v>
      </c>
      <c r="M19" s="190">
        <v>0.87899999999999945</v>
      </c>
      <c r="N19" s="182">
        <f>J19/1000</f>
        <v>4.4854910714285716E-4</v>
      </c>
      <c r="O19" s="182">
        <f t="shared" ref="O19:Q19" si="8">K19/1000</f>
        <v>5.6335974643423217E-4</v>
      </c>
      <c r="P19" s="182">
        <f t="shared" si="8"/>
        <v>6.505934065934066E-4</v>
      </c>
      <c r="Q19" s="182">
        <f t="shared" si="8"/>
        <v>8.7899999999999946E-4</v>
      </c>
      <c r="S19" s="15" t="s">
        <v>46</v>
      </c>
      <c r="T19" s="114">
        <f>E19*N19*$G$4</f>
        <v>6.4860200892857146E-3</v>
      </c>
      <c r="U19" s="114">
        <f>F19*O19*$G$4</f>
        <v>8.1461819334389986E-3</v>
      </c>
      <c r="V19" s="114">
        <f>G19*P19*$G$4</f>
        <v>9.4075806593406607E-3</v>
      </c>
      <c r="W19" s="114">
        <f>H19*Q19*$G$4</f>
        <v>1.2710339999999994E-2</v>
      </c>
    </row>
    <row r="20" spans="1:24" s="112" customFormat="1" ht="14.4" x14ac:dyDescent="0.3">
      <c r="A20" s="15" t="s">
        <v>167</v>
      </c>
      <c r="E20" s="183">
        <f>J20/1000</f>
        <v>0.16026069243156196</v>
      </c>
      <c r="F20" s="183">
        <f>K20/1000</f>
        <v>0.16345256959314761</v>
      </c>
      <c r="G20" s="183">
        <f>L20/1000</f>
        <v>0.16672961656441709</v>
      </c>
      <c r="H20" s="183">
        <f>M20/1000</f>
        <v>0.16833912101910842</v>
      </c>
      <c r="I20" s="181"/>
      <c r="J20" s="190">
        <v>160.26069243156195</v>
      </c>
      <c r="K20" s="190">
        <v>163.45256959314762</v>
      </c>
      <c r="L20" s="190">
        <v>166.72961656441709</v>
      </c>
      <c r="M20" s="190">
        <v>168.3391210191084</v>
      </c>
      <c r="N20" s="191">
        <v>6.2886706738359607E-3</v>
      </c>
      <c r="O20" s="191">
        <v>6.8113748153214217E-3</v>
      </c>
      <c r="P20" s="191">
        <v>6.4795968814946991E-3</v>
      </c>
      <c r="Q20" s="191">
        <v>6.2018124874871723E-3</v>
      </c>
      <c r="S20" s="15" t="s">
        <v>54</v>
      </c>
      <c r="T20" s="114">
        <f>E20*N20*$E$2</f>
        <v>1.0078267166630084</v>
      </c>
      <c r="U20" s="114">
        <f>F20*O20*$E$2</f>
        <v>1.1133367160263374</v>
      </c>
      <c r="V20" s="114">
        <f>G20*P20*$E$2</f>
        <v>1.0803407035436039</v>
      </c>
      <c r="W20" s="114">
        <f>H20*Q20*$E$2</f>
        <v>1.044007662868921</v>
      </c>
    </row>
    <row r="21" spans="1:24" ht="14.4" x14ac:dyDescent="0.3">
      <c r="A21" s="15" t="s">
        <v>114</v>
      </c>
      <c r="E21" s="183">
        <v>6.9900000000000004E-2</v>
      </c>
      <c r="F21" s="183">
        <v>6.9900000000000004E-2</v>
      </c>
      <c r="G21" s="183">
        <v>6.9900000000000004E-2</v>
      </c>
      <c r="H21" s="183">
        <v>6.9900000000000004E-2</v>
      </c>
      <c r="I21" s="123"/>
      <c r="J21" s="190">
        <v>0.24428571428571408</v>
      </c>
      <c r="K21" s="190">
        <v>0.25283676703645014</v>
      </c>
      <c r="L21" s="190">
        <v>0.25870329670329689</v>
      </c>
      <c r="M21" s="190">
        <v>0.27263157894736839</v>
      </c>
      <c r="N21" s="182">
        <f>J21/1000</f>
        <v>2.4428571428571408E-4</v>
      </c>
      <c r="O21" s="182">
        <f t="shared" ref="O21:Q21" si="9">K21/1000</f>
        <v>2.5283676703645013E-4</v>
      </c>
      <c r="P21" s="182">
        <f t="shared" si="9"/>
        <v>2.5870329670329691E-4</v>
      </c>
      <c r="Q21" s="182">
        <f t="shared" si="9"/>
        <v>2.7263157894736841E-4</v>
      </c>
      <c r="S21" s="15" t="s">
        <v>46</v>
      </c>
      <c r="T21" s="114">
        <f>E21*N21*$G$4</f>
        <v>3.4151142857142829E-3</v>
      </c>
      <c r="U21" s="114">
        <f>F21*O21*$G$4</f>
        <v>3.5346580031695731E-3</v>
      </c>
      <c r="V21" s="114">
        <f>G21*P21*$G$4</f>
        <v>3.6166720879120908E-3</v>
      </c>
      <c r="W21" s="114">
        <f>H21*Q21*$G$4</f>
        <v>3.8113894736842104E-3</v>
      </c>
    </row>
    <row r="22" spans="1:24" ht="14.4" x14ac:dyDescent="0.3">
      <c r="A22" s="15" t="s">
        <v>168</v>
      </c>
      <c r="E22" s="180">
        <v>0.21840000000000001</v>
      </c>
      <c r="F22" s="180">
        <v>0.21840000000000001</v>
      </c>
      <c r="G22" s="180">
        <v>0.21840000000000001</v>
      </c>
      <c r="H22" s="180">
        <v>0.21840000000000001</v>
      </c>
      <c r="I22" s="123"/>
      <c r="J22" s="190">
        <v>5.7736415525114113</v>
      </c>
      <c r="K22" s="190">
        <v>6.4471546052631563</v>
      </c>
      <c r="L22" s="190">
        <v>6.6750169491525329</v>
      </c>
      <c r="M22" s="190">
        <v>7.3249999999999966</v>
      </c>
      <c r="N22" s="182">
        <f t="shared" ref="N22:N25" si="10">J22/1000</f>
        <v>5.7736415525114111E-3</v>
      </c>
      <c r="O22" s="182">
        <f t="shared" ref="O22:O25" si="11">K22/1000</f>
        <v>6.4471546052631565E-3</v>
      </c>
      <c r="P22" s="182">
        <f t="shared" ref="P22:P25" si="12">L22/1000</f>
        <v>6.6750169491525332E-3</v>
      </c>
      <c r="Q22" s="182">
        <f t="shared" ref="Q22:Q25" si="13">M22/1000</f>
        <v>7.3249999999999964E-3</v>
      </c>
      <c r="S22" s="15" t="s">
        <v>44</v>
      </c>
      <c r="T22" s="114">
        <f t="shared" ref="T22:W25" si="14">E22*N22*$G$3</f>
        <v>0.36567936136986273</v>
      </c>
      <c r="U22" s="114">
        <f t="shared" si="14"/>
        <v>0.40833698407894731</v>
      </c>
      <c r="V22" s="114">
        <f t="shared" si="14"/>
        <v>0.42276887349152487</v>
      </c>
      <c r="W22" s="114">
        <f t="shared" si="14"/>
        <v>0.4639361999999998</v>
      </c>
    </row>
    <row r="23" spans="1:24" ht="14.4" x14ac:dyDescent="0.3">
      <c r="A23" s="15" t="s">
        <v>49</v>
      </c>
      <c r="E23" s="180">
        <v>6.5600000000000006E-2</v>
      </c>
      <c r="F23" s="180">
        <v>6.5600000000000006E-2</v>
      </c>
      <c r="G23" s="180">
        <v>6.5600000000000006E-2</v>
      </c>
      <c r="H23" s="180">
        <v>6.5600000000000006E-2</v>
      </c>
      <c r="I23" s="123"/>
      <c r="J23" s="190">
        <v>3.4629687499999973</v>
      </c>
      <c r="K23" s="190">
        <v>3.8005546751188599</v>
      </c>
      <c r="L23" s="190">
        <v>3.8832747252747244</v>
      </c>
      <c r="M23" s="190">
        <v>4.1145789473684209</v>
      </c>
      <c r="N23" s="182">
        <f t="shared" si="10"/>
        <v>3.4629687499999973E-3</v>
      </c>
      <c r="O23" s="182">
        <f t="shared" si="11"/>
        <v>3.8005546751188599E-3</v>
      </c>
      <c r="P23" s="182">
        <f t="shared" si="12"/>
        <v>3.8832747252747243E-3</v>
      </c>
      <c r="Q23" s="182">
        <f t="shared" si="13"/>
        <v>4.1145789473684205E-3</v>
      </c>
      <c r="S23" s="15" t="s">
        <v>44</v>
      </c>
      <c r="T23" s="114">
        <f t="shared" si="14"/>
        <v>6.5879517499999957E-2</v>
      </c>
      <c r="U23" s="114">
        <f t="shared" si="14"/>
        <v>7.2301752139461203E-2</v>
      </c>
      <c r="V23" s="114">
        <f t="shared" si="14"/>
        <v>7.387541837362635E-2</v>
      </c>
      <c r="W23" s="114">
        <f t="shared" si="14"/>
        <v>7.8275749894736846E-2</v>
      </c>
    </row>
    <row r="24" spans="1:24" ht="14.4" x14ac:dyDescent="0.3">
      <c r="A24" s="15" t="s">
        <v>50</v>
      </c>
      <c r="E24" s="180">
        <v>9.6299999999999997E-2</v>
      </c>
      <c r="F24" s="180">
        <v>9.6299999999999997E-2</v>
      </c>
      <c r="G24" s="180">
        <v>9.6299999999999997E-2</v>
      </c>
      <c r="H24" s="180">
        <v>9.6299999999999997E-2</v>
      </c>
      <c r="I24" s="123"/>
      <c r="J24" s="190">
        <v>0.90021300448430219</v>
      </c>
      <c r="K24" s="190">
        <v>0.91645468998409907</v>
      </c>
      <c r="L24" s="190">
        <v>0.91840883977900056</v>
      </c>
      <c r="M24" s="190">
        <v>0.93347593582887689</v>
      </c>
      <c r="N24" s="182">
        <f t="shared" si="10"/>
        <v>9.0021300448430222E-4</v>
      </c>
      <c r="O24" s="182">
        <f t="shared" si="11"/>
        <v>9.1645468998409908E-4</v>
      </c>
      <c r="P24" s="182">
        <f t="shared" si="12"/>
        <v>9.1840883977900058E-4</v>
      </c>
      <c r="Q24" s="182">
        <f t="shared" si="13"/>
        <v>9.3347593582887686E-4</v>
      </c>
      <c r="S24" s="15" t="s">
        <v>44</v>
      </c>
      <c r="T24" s="114">
        <f t="shared" si="14"/>
        <v>2.5140248576233107E-2</v>
      </c>
      <c r="U24" s="114">
        <f t="shared" si="14"/>
        <v>2.5593830127185933E-2</v>
      </c>
      <c r="V24" s="114">
        <f t="shared" si="14"/>
        <v>2.5648403668508148E-2</v>
      </c>
      <c r="W24" s="114">
        <f t="shared" si="14"/>
        <v>2.6069182459893044E-2</v>
      </c>
    </row>
    <row r="25" spans="1:24" ht="14.4" x14ac:dyDescent="0.3">
      <c r="A25" s="15" t="s">
        <v>51</v>
      </c>
      <c r="E25" s="183">
        <v>2.1600000000000001E-2</v>
      </c>
      <c r="F25" s="183">
        <v>2.1600000000000001E-2</v>
      </c>
      <c r="G25" s="183">
        <v>2.1600000000000001E-2</v>
      </c>
      <c r="H25" s="183">
        <v>2.1600000000000001E-2</v>
      </c>
      <c r="I25" s="123"/>
      <c r="J25" s="190">
        <v>1.187254464285715</v>
      </c>
      <c r="K25" s="190">
        <v>1.2652773375594284</v>
      </c>
      <c r="L25" s="190">
        <v>1.296934065934068</v>
      </c>
      <c r="M25" s="190">
        <v>1.3732446808510637</v>
      </c>
      <c r="N25" s="182">
        <f t="shared" si="10"/>
        <v>1.1872544642857149E-3</v>
      </c>
      <c r="O25" s="182">
        <f t="shared" si="11"/>
        <v>1.2652773375594283E-3</v>
      </c>
      <c r="P25" s="182">
        <f t="shared" si="12"/>
        <v>1.2969340659340681E-3</v>
      </c>
      <c r="Q25" s="182">
        <f t="shared" si="13"/>
        <v>1.3732446808510637E-3</v>
      </c>
      <c r="S25" s="15" t="s">
        <v>44</v>
      </c>
      <c r="T25" s="114">
        <f t="shared" si="14"/>
        <v>7.4369619642857179E-3</v>
      </c>
      <c r="U25" s="114">
        <f t="shared" si="14"/>
        <v>7.9256972424722599E-3</v>
      </c>
      <c r="V25" s="114">
        <f t="shared" si="14"/>
        <v>8.1239949890110023E-3</v>
      </c>
      <c r="W25" s="114">
        <f t="shared" si="14"/>
        <v>8.6020046808510629E-3</v>
      </c>
    </row>
    <row r="26" spans="1:24" thickBot="1" x14ac:dyDescent="0.35">
      <c r="A26" s="15"/>
      <c r="E26" s="181"/>
      <c r="F26" s="181"/>
      <c r="G26" s="181"/>
      <c r="H26" s="181"/>
      <c r="I26" s="123"/>
      <c r="J26" s="181"/>
      <c r="K26" s="181"/>
      <c r="L26" s="181"/>
      <c r="M26" s="181"/>
      <c r="N26" s="123"/>
      <c r="O26" s="123"/>
      <c r="P26" s="123"/>
      <c r="Q26" s="123"/>
    </row>
    <row r="27" spans="1:24" thickTop="1" x14ac:dyDescent="0.3">
      <c r="A27" s="116"/>
      <c r="E27" s="181"/>
      <c r="F27" s="181"/>
      <c r="G27" s="181"/>
      <c r="H27" s="181"/>
      <c r="I27" s="123"/>
      <c r="J27" s="123"/>
      <c r="K27" s="123"/>
      <c r="L27" s="123"/>
      <c r="M27" s="123"/>
      <c r="N27" s="123"/>
      <c r="O27" s="123"/>
      <c r="P27" s="123"/>
      <c r="Q27" s="123"/>
      <c r="S27" s="117" t="s">
        <v>169</v>
      </c>
      <c r="T27" s="118">
        <f>SUM(T11:T25)*0.5</f>
        <v>1.2229670027324184</v>
      </c>
      <c r="U27" s="118">
        <f>SUM(U11:U25)*0.5</f>
        <v>1.3975863103061554</v>
      </c>
      <c r="V27" s="118">
        <f>SUM(V11:V25)*0.5</f>
        <v>1.46500383016189</v>
      </c>
      <c r="W27" s="118">
        <f>SUM(W11:W25)*0.5</f>
        <v>1.6213799387782317</v>
      </c>
    </row>
    <row r="28" spans="1:24" ht="14.4" x14ac:dyDescent="0.3">
      <c r="A28" s="22" t="s">
        <v>170</v>
      </c>
      <c r="E28" s="181"/>
      <c r="F28" s="181"/>
      <c r="G28" s="181"/>
      <c r="H28" s="181"/>
      <c r="I28" s="123"/>
      <c r="J28" s="123"/>
      <c r="K28" s="123"/>
      <c r="L28" s="123"/>
      <c r="M28" s="123"/>
      <c r="N28" s="123"/>
      <c r="O28" s="123"/>
      <c r="P28" s="123"/>
      <c r="Q28" s="123"/>
      <c r="T28" s="112"/>
      <c r="U28" s="112"/>
      <c r="V28" s="112"/>
      <c r="W28" s="112"/>
    </row>
    <row r="29" spans="1:24" ht="14.4" x14ac:dyDescent="0.3">
      <c r="A29" s="22"/>
      <c r="E29" s="181"/>
      <c r="F29" s="181"/>
      <c r="G29" s="181"/>
      <c r="H29" s="181"/>
      <c r="I29" s="123"/>
      <c r="J29" s="123"/>
      <c r="K29" s="123"/>
      <c r="L29" s="123"/>
      <c r="M29" s="123"/>
      <c r="N29" s="123"/>
      <c r="O29" s="123"/>
      <c r="P29" s="123"/>
      <c r="Q29" s="123"/>
    </row>
    <row r="30" spans="1:24" s="112" customFormat="1" ht="14.4" x14ac:dyDescent="0.3">
      <c r="A30" s="15" t="s">
        <v>171</v>
      </c>
      <c r="E30" s="189">
        <v>8.7842615012106301E-3</v>
      </c>
      <c r="F30" s="189">
        <v>1.308672E-2</v>
      </c>
      <c r="G30" s="189">
        <v>2.0764512338425401E-2</v>
      </c>
      <c r="H30" s="189">
        <v>2.6758659217877099E-2</v>
      </c>
      <c r="I30" s="181"/>
      <c r="J30" s="181"/>
      <c r="K30" s="181"/>
      <c r="L30" s="181"/>
      <c r="M30" s="181"/>
      <c r="N30" s="181"/>
      <c r="O30" s="181"/>
      <c r="P30" s="181"/>
      <c r="Q30" s="181"/>
      <c r="S30" s="112" t="s">
        <v>46</v>
      </c>
      <c r="T30" s="119">
        <f>E30*$G4</f>
        <v>1.7568523002421261</v>
      </c>
      <c r="U30" s="119">
        <f>F30*$G4</f>
        <v>2.6173440000000001</v>
      </c>
      <c r="V30" s="119">
        <f>G30*$G4</f>
        <v>4.1529024676850801</v>
      </c>
      <c r="W30" s="119">
        <f>H30*$G4</f>
        <v>5.3517318435754202</v>
      </c>
    </row>
    <row r="31" spans="1:24" thickBot="1" x14ac:dyDescent="0.35">
      <c r="N31" s="175"/>
      <c r="O31" s="175"/>
      <c r="P31" s="175"/>
      <c r="Q31" s="120"/>
      <c r="T31" s="215"/>
      <c r="U31" s="215"/>
      <c r="V31" s="215"/>
      <c r="W31" s="120"/>
    </row>
    <row r="32" spans="1:24" thickTop="1" x14ac:dyDescent="0.3">
      <c r="N32" s="120"/>
      <c r="O32" s="120"/>
      <c r="P32" s="120"/>
      <c r="Q32" s="120"/>
      <c r="S32" s="117" t="s">
        <v>172</v>
      </c>
      <c r="T32" s="118">
        <f>T30</f>
        <v>1.7568523002421261</v>
      </c>
      <c r="U32" s="118">
        <f>U30</f>
        <v>2.6173440000000001</v>
      </c>
      <c r="V32" s="118">
        <f>V30</f>
        <v>4.1529024676850801</v>
      </c>
      <c r="W32" s="118">
        <f>W30</f>
        <v>5.3517318435754202</v>
      </c>
    </row>
    <row r="33" spans="1:25" thickBot="1" x14ac:dyDescent="0.35">
      <c r="D33" s="112"/>
      <c r="N33" s="120"/>
      <c r="O33" s="120"/>
      <c r="P33" s="120"/>
      <c r="Q33" s="120"/>
      <c r="T33" s="120"/>
      <c r="U33" s="120"/>
      <c r="V33" s="120"/>
      <c r="W33" s="120"/>
    </row>
    <row r="34" spans="1:25" thickTop="1" x14ac:dyDescent="0.3">
      <c r="A34" s="12"/>
      <c r="D34" s="112"/>
      <c r="N34" s="121"/>
      <c r="O34" s="122"/>
      <c r="P34" s="122"/>
      <c r="Q34" s="122"/>
      <c r="S34" s="117" t="s">
        <v>173</v>
      </c>
      <c r="T34" s="118">
        <f>SUM(T27,T32)</f>
        <v>2.9798193029745446</v>
      </c>
      <c r="U34" s="118">
        <f>SUM(U27,U32)</f>
        <v>4.0149303103061555</v>
      </c>
      <c r="V34" s="118">
        <f>SUM(V27,V32)</f>
        <v>5.6179062978469698</v>
      </c>
      <c r="W34" s="118">
        <f>SUM(W27,W32)</f>
        <v>6.9731117823536515</v>
      </c>
    </row>
    <row r="35" spans="1:25" ht="14.4" x14ac:dyDescent="0.3">
      <c r="A35" s="12"/>
      <c r="N35" s="122"/>
      <c r="O35" s="122"/>
      <c r="P35" s="122"/>
      <c r="Q35" s="122"/>
      <c r="S35" s="123"/>
      <c r="T35" s="124"/>
      <c r="U35" s="124"/>
      <c r="V35" s="124"/>
      <c r="W35" s="124"/>
    </row>
    <row r="36" spans="1:25" ht="15.05" customHeight="1" x14ac:dyDescent="0.3">
      <c r="A36" s="12"/>
      <c r="N36" s="122"/>
      <c r="O36" s="122"/>
      <c r="P36" s="122"/>
      <c r="Q36" s="122"/>
      <c r="S36" s="210" t="s">
        <v>174</v>
      </c>
      <c r="T36" s="121"/>
      <c r="U36" s="121">
        <f>U34-T34</f>
        <v>1.035111007331611</v>
      </c>
      <c r="V36" s="121">
        <f>V34-T34</f>
        <v>2.6380869948724253</v>
      </c>
      <c r="W36" s="121">
        <f>W34-T34</f>
        <v>3.9932924793791069</v>
      </c>
    </row>
    <row r="37" spans="1:25" x14ac:dyDescent="0.3">
      <c r="A37" s="12"/>
      <c r="N37" s="122"/>
      <c r="O37" s="122"/>
      <c r="P37" s="122"/>
      <c r="Q37" s="122"/>
      <c r="S37" s="210"/>
      <c r="T37" s="121"/>
      <c r="U37" s="121"/>
      <c r="V37" s="121"/>
      <c r="W37" s="121"/>
    </row>
    <row r="38" spans="1:25" ht="14.4" x14ac:dyDescent="0.3">
      <c r="A38" s="12"/>
      <c r="N38" s="122"/>
      <c r="O38" s="122"/>
      <c r="P38" s="122"/>
      <c r="Q38" s="122"/>
      <c r="T38" s="121"/>
      <c r="U38" s="121"/>
      <c r="V38" s="121"/>
      <c r="W38" s="121"/>
    </row>
    <row r="39" spans="1:25" ht="15.05" customHeight="1" x14ac:dyDescent="0.3">
      <c r="A39" s="12"/>
      <c r="N39" s="122"/>
      <c r="O39" s="122"/>
      <c r="P39" s="122"/>
      <c r="Q39" s="122"/>
      <c r="S39" s="210" t="s">
        <v>175</v>
      </c>
      <c r="T39" s="121"/>
      <c r="U39" s="125">
        <f>U36/T34</f>
        <v>0.34737375058223574</v>
      </c>
      <c r="V39" s="125">
        <f>V36/T34</f>
        <v>0.8853177748862181</v>
      </c>
      <c r="W39" s="125">
        <f>W36/T34</f>
        <v>1.3401122931826379</v>
      </c>
    </row>
    <row r="40" spans="1:25" x14ac:dyDescent="0.3">
      <c r="A40" s="12"/>
      <c r="N40" s="122"/>
      <c r="O40" s="122"/>
      <c r="P40" s="122"/>
      <c r="Q40" s="122"/>
      <c r="S40" s="210"/>
      <c r="T40" s="121"/>
      <c r="U40" s="125"/>
      <c r="V40" s="125"/>
      <c r="W40" s="125"/>
    </row>
    <row r="41" spans="1:25" s="112" customFormat="1" x14ac:dyDescent="0.3">
      <c r="A41" s="15"/>
      <c r="N41" s="115"/>
      <c r="O41" s="115"/>
      <c r="P41" s="115"/>
      <c r="Q41" s="115"/>
      <c r="T41" s="119"/>
      <c r="U41" s="126"/>
      <c r="V41" s="126"/>
      <c r="W41" s="126"/>
    </row>
    <row r="42" spans="1:25" s="112" customFormat="1" x14ac:dyDescent="0.3">
      <c r="A42" s="15"/>
      <c r="N42" s="115"/>
      <c r="O42" s="115"/>
      <c r="P42" s="115"/>
      <c r="Q42" s="115"/>
      <c r="S42" s="112" t="s">
        <v>176</v>
      </c>
      <c r="T42" s="126">
        <v>0</v>
      </c>
      <c r="U42" s="126">
        <v>0</v>
      </c>
      <c r="V42" s="126">
        <v>0</v>
      </c>
      <c r="W42" s="126">
        <v>1</v>
      </c>
    </row>
    <row r="43" spans="1:25" s="112" customFormat="1" x14ac:dyDescent="0.3">
      <c r="A43" s="15"/>
      <c r="N43" s="115"/>
      <c r="O43" s="115"/>
      <c r="P43" s="115"/>
      <c r="Q43" s="115"/>
      <c r="T43" s="119"/>
      <c r="U43" s="126"/>
      <c r="V43" s="126"/>
      <c r="W43" s="126"/>
    </row>
    <row r="44" spans="1:25" s="112" customFormat="1" x14ac:dyDescent="0.3">
      <c r="A44" s="15"/>
      <c r="N44" s="115"/>
      <c r="O44" s="115"/>
      <c r="P44" s="115"/>
      <c r="Q44" s="115"/>
      <c r="S44" s="112" t="s">
        <v>177</v>
      </c>
      <c r="T44" s="119"/>
      <c r="U44" s="126"/>
      <c r="V44" s="126"/>
      <c r="W44" s="126"/>
      <c r="X44" s="127">
        <v>1000</v>
      </c>
      <c r="Y44" s="127"/>
    </row>
    <row r="45" spans="1:25" s="112" customFormat="1" x14ac:dyDescent="0.3">
      <c r="A45" s="15"/>
      <c r="N45" s="115"/>
      <c r="O45" s="115"/>
      <c r="P45" s="115"/>
      <c r="Q45" s="115"/>
      <c r="T45" s="119"/>
      <c r="U45" s="126"/>
      <c r="V45" s="126"/>
      <c r="W45" s="126"/>
      <c r="X45" s="127"/>
      <c r="Y45" s="127"/>
    </row>
    <row r="46" spans="1:25" s="112" customFormat="1" x14ac:dyDescent="0.3">
      <c r="A46" s="15"/>
      <c r="N46" s="115"/>
      <c r="O46" s="115"/>
      <c r="P46" s="115"/>
      <c r="Q46" s="115"/>
      <c r="T46" s="119"/>
      <c r="U46" s="119"/>
      <c r="V46" s="119"/>
      <c r="W46" s="119"/>
      <c r="X46" s="128" t="s">
        <v>178</v>
      </c>
      <c r="Y46" s="128"/>
    </row>
    <row r="47" spans="1:25" ht="15.05" customHeight="1" x14ac:dyDescent="0.3">
      <c r="A47" s="12"/>
      <c r="N47" s="122"/>
      <c r="O47" s="122"/>
      <c r="P47" s="122"/>
      <c r="Q47" s="122"/>
      <c r="S47" s="210" t="s">
        <v>179</v>
      </c>
      <c r="T47" s="141">
        <f>T34*T42*X44/1000</f>
        <v>0</v>
      </c>
      <c r="U47" s="141">
        <f>U34*U42*X44/1000</f>
        <v>0</v>
      </c>
      <c r="V47" s="141">
        <f>V34*V42*X44/1000</f>
        <v>0</v>
      </c>
      <c r="W47" s="141">
        <f>W34*W42*X44/1000</f>
        <v>6.9731117823536515</v>
      </c>
      <c r="X47" s="130">
        <f>SUM(T47:W47)</f>
        <v>6.9731117823536515</v>
      </c>
      <c r="Y47" s="131"/>
    </row>
    <row r="48" spans="1:25" ht="30.05" customHeight="1" x14ac:dyDescent="0.3">
      <c r="A48" s="12"/>
      <c r="N48" s="122"/>
      <c r="O48" s="122"/>
      <c r="P48" s="122"/>
      <c r="Q48" s="122"/>
      <c r="S48" s="210"/>
      <c r="T48" s="129"/>
      <c r="U48" s="129"/>
      <c r="V48" s="129"/>
      <c r="W48" s="129"/>
    </row>
    <row r="49" spans="1:25" x14ac:dyDescent="0.3">
      <c r="A49" s="12"/>
      <c r="N49" s="122"/>
      <c r="O49" s="122"/>
      <c r="P49" s="122"/>
      <c r="Q49" s="122"/>
      <c r="T49" s="121"/>
      <c r="U49" s="121"/>
      <c r="V49" s="121"/>
      <c r="W49" s="121"/>
    </row>
    <row r="50" spans="1:25" x14ac:dyDescent="0.3">
      <c r="S50" s="112" t="s">
        <v>180</v>
      </c>
      <c r="T50" s="132"/>
      <c r="U50" s="132">
        <f>U36/1000*U42*X44</f>
        <v>0</v>
      </c>
      <c r="V50" s="132">
        <f>V36*V42*X44/1000</f>
        <v>0</v>
      </c>
      <c r="W50" s="132">
        <f>W36*W42*X44/1000</f>
        <v>3.9932924793791069</v>
      </c>
      <c r="X50" s="130">
        <f>SUM(T50:W50)</f>
        <v>3.9932924793791069</v>
      </c>
      <c r="Y50" s="131"/>
    </row>
    <row r="51" spans="1:25" x14ac:dyDescent="0.3">
      <c r="T51" s="133"/>
    </row>
    <row r="52" spans="1:25" x14ac:dyDescent="0.3">
      <c r="T52" s="129"/>
    </row>
    <row r="55" spans="1:25" x14ac:dyDescent="0.3">
      <c r="T55" s="134"/>
      <c r="U55" s="134"/>
      <c r="V55" s="134"/>
      <c r="W55" s="134"/>
    </row>
    <row r="57" spans="1:25" x14ac:dyDescent="0.3">
      <c r="U57" s="133"/>
    </row>
  </sheetData>
  <mergeCells count="8">
    <mergeCell ref="S36:S37"/>
    <mergeCell ref="S39:S40"/>
    <mergeCell ref="S47:S48"/>
    <mergeCell ref="T6:W7"/>
    <mergeCell ref="E8:H8"/>
    <mergeCell ref="N8:Q8"/>
    <mergeCell ref="T8:W8"/>
    <mergeCell ref="T31:V31"/>
  </mergeCells>
  <pageMargins left="0.25" right="0.25" top="0.75" bottom="0.75" header="0.3" footer="0.3"/>
  <pageSetup scale="41" orientation="landscape" r:id="rId1"/>
  <ignoredErrors>
    <ignoredError sqref="P17:P18"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34"/>
  <sheetViews>
    <sheetView topLeftCell="A4" workbookViewId="0">
      <selection activeCell="B32" sqref="B32"/>
    </sheetView>
  </sheetViews>
  <sheetFormatPr defaultRowHeight="15.05" x14ac:dyDescent="0.3"/>
  <cols>
    <col min="1" max="1" width="40.88671875" bestFit="1" customWidth="1"/>
    <col min="2" max="2" width="20.88671875" bestFit="1" customWidth="1"/>
  </cols>
  <sheetData>
    <row r="2" spans="1:2" x14ac:dyDescent="0.3">
      <c r="A2" s="135" t="s">
        <v>181</v>
      </c>
    </row>
    <row r="4" spans="1:2" x14ac:dyDescent="0.3">
      <c r="A4" t="s">
        <v>182</v>
      </c>
      <c r="B4" s="136" t="s">
        <v>183</v>
      </c>
    </row>
    <row r="5" spans="1:2" x14ac:dyDescent="0.3">
      <c r="A5" t="s">
        <v>184</v>
      </c>
      <c r="B5" s="136" t="s">
        <v>185</v>
      </c>
    </row>
    <row r="6" spans="1:2" x14ac:dyDescent="0.3">
      <c r="A6" t="s">
        <v>186</v>
      </c>
      <c r="B6" s="137" t="s">
        <v>187</v>
      </c>
    </row>
    <row r="7" spans="1:2" x14ac:dyDescent="0.3">
      <c r="A7" t="s">
        <v>188</v>
      </c>
      <c r="B7" s="112" t="s">
        <v>189</v>
      </c>
    </row>
    <row r="8" spans="1:2" x14ac:dyDescent="0.3">
      <c r="A8" t="s">
        <v>190</v>
      </c>
      <c r="B8" s="112" t="s">
        <v>189</v>
      </c>
    </row>
    <row r="9" spans="1:2" x14ac:dyDescent="0.3">
      <c r="A9" t="s">
        <v>191</v>
      </c>
      <c r="B9" s="112" t="s">
        <v>189</v>
      </c>
    </row>
    <row r="10" spans="1:2" x14ac:dyDescent="0.3">
      <c r="A10" t="s">
        <v>192</v>
      </c>
      <c r="B10" s="112" t="s">
        <v>189</v>
      </c>
    </row>
    <row r="12" spans="1:2" x14ac:dyDescent="0.3">
      <c r="A12" s="135" t="s">
        <v>193</v>
      </c>
    </row>
    <row r="13" spans="1:2" x14ac:dyDescent="0.3">
      <c r="A13" s="135"/>
    </row>
    <row r="14" spans="1:2" x14ac:dyDescent="0.3">
      <c r="A14" t="s">
        <v>43</v>
      </c>
      <c r="B14" t="s">
        <v>194</v>
      </c>
    </row>
    <row r="15" spans="1:2" x14ac:dyDescent="0.3">
      <c r="A15" t="s">
        <v>45</v>
      </c>
      <c r="B15" t="s">
        <v>195</v>
      </c>
    </row>
    <row r="16" spans="1:2" x14ac:dyDescent="0.3">
      <c r="A16" t="s">
        <v>47</v>
      </c>
      <c r="B16" t="s">
        <v>196</v>
      </c>
    </row>
    <row r="17" spans="1:2" x14ac:dyDescent="0.3">
      <c r="A17" t="s">
        <v>48</v>
      </c>
      <c r="B17" t="s">
        <v>196</v>
      </c>
    </row>
    <row r="18" spans="1:2" x14ac:dyDescent="0.3">
      <c r="A18" t="s">
        <v>126</v>
      </c>
      <c r="B18" t="s">
        <v>196</v>
      </c>
    </row>
    <row r="19" spans="1:2" x14ac:dyDescent="0.3">
      <c r="A19" t="s">
        <v>127</v>
      </c>
      <c r="B19" t="s">
        <v>196</v>
      </c>
    </row>
    <row r="20" spans="1:2" x14ac:dyDescent="0.3">
      <c r="A20" t="s">
        <v>139</v>
      </c>
      <c r="B20" s="112" t="s">
        <v>197</v>
      </c>
    </row>
    <row r="21" spans="1:2" x14ac:dyDescent="0.3">
      <c r="A21" t="s">
        <v>198</v>
      </c>
      <c r="B21" s="112" t="s">
        <v>199</v>
      </c>
    </row>
    <row r="22" spans="1:2" x14ac:dyDescent="0.3">
      <c r="A22" t="s">
        <v>166</v>
      </c>
      <c r="B22" t="s">
        <v>194</v>
      </c>
    </row>
    <row r="23" spans="1:2" x14ac:dyDescent="0.3">
      <c r="A23" t="s">
        <v>167</v>
      </c>
      <c r="B23" s="112" t="s">
        <v>200</v>
      </c>
    </row>
    <row r="24" spans="1:2" x14ac:dyDescent="0.3">
      <c r="A24" t="s">
        <v>114</v>
      </c>
      <c r="B24" t="s">
        <v>194</v>
      </c>
    </row>
    <row r="25" spans="1:2" x14ac:dyDescent="0.3">
      <c r="A25" t="s">
        <v>168</v>
      </c>
      <c r="B25" t="s">
        <v>194</v>
      </c>
    </row>
    <row r="26" spans="1:2" x14ac:dyDescent="0.3">
      <c r="A26" t="s">
        <v>49</v>
      </c>
      <c r="B26" t="s">
        <v>194</v>
      </c>
    </row>
    <row r="27" spans="1:2" x14ac:dyDescent="0.3">
      <c r="A27" t="s">
        <v>50</v>
      </c>
      <c r="B27" t="s">
        <v>194</v>
      </c>
    </row>
    <row r="28" spans="1:2" x14ac:dyDescent="0.3">
      <c r="A28" t="s">
        <v>51</v>
      </c>
      <c r="B28" t="s">
        <v>194</v>
      </c>
    </row>
    <row r="30" spans="1:2" x14ac:dyDescent="0.3">
      <c r="A30" s="135" t="s">
        <v>170</v>
      </c>
    </row>
    <row r="32" spans="1:2" x14ac:dyDescent="0.3">
      <c r="A32" s="15" t="s">
        <v>171</v>
      </c>
      <c r="B32" t="s">
        <v>201</v>
      </c>
    </row>
    <row r="33" spans="2:2" x14ac:dyDescent="0.3">
      <c r="B33" t="s">
        <v>202</v>
      </c>
    </row>
    <row r="34" spans="2:2" x14ac:dyDescent="0.3">
      <c r="B34" t="s">
        <v>203</v>
      </c>
    </row>
  </sheetData>
  <hyperlinks>
    <hyperlink ref="B4" r:id="rId1" xr:uid="{00000000-0004-0000-0300-000000000000}"/>
    <hyperlink ref="B5" r:id="rId2" xr:uid="{00000000-0004-0000-0300-000001000000}"/>
    <hyperlink ref="B6" r:id="rId3" xr:uid="{00000000-0004-0000-0300-000002000000}"/>
    <hyperlink ref="B18" r:id="rId4" display="http://www.ahrq.gov/professionals/quality-patient-safety/pfp/interimhacrate2013.html" xr:uid="{00000000-0004-0000-0300-000003000000}"/>
    <hyperlink ref="B19" r:id="rId5" display="http://www.ahrq.gov/professionals/quality-patient-safety/pfp/interimhacrate2013.html" xr:uid="{00000000-0004-0000-0300-000004000000}"/>
    <hyperlink ref="B17" r:id="rId6" display="http://www.ahrq.gov/professionals/quality-patient-safety/pfp/interimhacrate2013.html" xr:uid="{00000000-0004-0000-0300-000005000000}"/>
  </hyperlinks>
  <pageMargins left="0.7" right="0.7" top="0.75" bottom="0.75" header="0.3" footer="0.3"/>
  <pageSetup scale="58"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Calculator</vt:lpstr>
      <vt:lpstr>Dollars Lost Background</vt:lpstr>
      <vt:lpstr>Lives Lost Background</vt:lpstr>
      <vt:lpstr>Lives Lost Data Sources</vt:lpstr>
    </vt:vector>
  </TitlesOfParts>
  <Company>The Leapfrog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Newman</dc:creator>
  <cp:lastModifiedBy>Erica Mobley</cp:lastModifiedBy>
  <cp:lastPrinted>2019-04-23T14:58:22Z</cp:lastPrinted>
  <dcterms:created xsi:type="dcterms:W3CDTF">2013-07-23T17:23:17Z</dcterms:created>
  <dcterms:modified xsi:type="dcterms:W3CDTF">2020-12-04T18:05:24Z</dcterms:modified>
</cp:coreProperties>
</file>